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1"/>
  </bookViews>
  <sheets>
    <sheet name="Wnioski Powiaty NPPDL 2010 www" sheetId="1" r:id="rId1"/>
    <sheet name="Wnioski Gminy  NPPDL 2010 www" sheetId="2" r:id="rId2"/>
  </sheets>
  <definedNames>
    <definedName name="_xlnm._FilterDatabase" localSheetId="1" hidden="1">'Wnioski Gminy  NPPDL 2010 www'!$C$5:$Q$92</definedName>
    <definedName name="_xlnm._FilterDatabase" localSheetId="0" hidden="1">'Wnioski Powiaty NPPDL 2010 www'!$C$5:$R$23</definedName>
    <definedName name="_xlnm.Print_Area" localSheetId="1">'Wnioski Gminy  NPPDL 2010 www'!$A$1:$V$116</definedName>
    <definedName name="_xlnm.Print_Area" localSheetId="0">'Wnioski Powiaty NPPDL 2010 www'!$D$1:$V$44</definedName>
    <definedName name="_xlnm.Print_Titles" localSheetId="1">'Wnioski Gminy  NPPDL 2010 www'!$5:$5</definedName>
    <definedName name="_xlnm.Print_Titles" localSheetId="0">'Wnioski Powiaty NPPDL 2010 www'!$5:$5</definedName>
  </definedNames>
  <calcPr fullCalcOnLoad="1"/>
</workbook>
</file>

<file path=xl/sharedStrings.xml><?xml version="1.0" encoding="utf-8"?>
<sst xmlns="http://schemas.openxmlformats.org/spreadsheetml/2006/main" count="395" uniqueCount="248">
  <si>
    <t>Lp.</t>
  </si>
  <si>
    <t>L.p. (nr kolejny na liście)</t>
  </si>
  <si>
    <t>Numer Ewiden.</t>
  </si>
  <si>
    <t>Wnioskodawca</t>
  </si>
  <si>
    <t>Pełna nazwa zadania</t>
  </si>
  <si>
    <t>Długość odcinka (w m.b)</t>
  </si>
  <si>
    <t>Wnioskowany udział własny 2010 w tys zł</t>
  </si>
  <si>
    <t>liczba uzyskanych punktów J. Sułek</t>
  </si>
  <si>
    <t>liczba uzyskanych punktów E. Suchoń</t>
  </si>
  <si>
    <t>liczba uzyskanych punktów G. Lucińska</t>
  </si>
  <si>
    <t>liczba uzyskanych punktów J. Kopciara</t>
  </si>
  <si>
    <t>liczba uzyskanych punktów W. Młynarczyk</t>
  </si>
  <si>
    <t>Liczba uzyskanych punktów</t>
  </si>
  <si>
    <t>Wnioskowana przez wnioskodawcę kwota dotacji na 2010r w tys. Zł</t>
  </si>
  <si>
    <t>Uwagi</t>
  </si>
  <si>
    <t>Powiat Sandomierski</t>
  </si>
  <si>
    <t>Przebudowa drogi powiatowej Nr 0735T Daromin - Wysiadłów w miejscowości Wilczyce, Dacharzów, Radoszki i Wysiadłów</t>
  </si>
  <si>
    <t>Powiat Grodzki</t>
  </si>
  <si>
    <t>Remont, przebudowa i rozbudowa ulicy 1-go Maja na odcinku od ul. Pawiej do ul. Łódzkiej w Kielcach - I etap - "Przebudowa ul. 1-go Maja na odcinku od skrzyżowania z ul. Pawią do skrzyżowania z ul. Częstochowską (bez skrzyżowań)"</t>
  </si>
  <si>
    <t>Przebudowa drogi powiatowej Świniary przez wieś</t>
  </si>
  <si>
    <t xml:space="preserve"> rekomendowane częściowe dofinansowanie 40% z 50%</t>
  </si>
  <si>
    <t>II wniosek</t>
  </si>
  <si>
    <t>Powiat Skarżyski</t>
  </si>
  <si>
    <t>Przebudowa ulicy Paryskiej w Skarżysku  - Kamiennej</t>
  </si>
  <si>
    <t>Powiat Starachowicki</t>
  </si>
  <si>
    <t>Przebudowa drogi powiatowej nr 0603T Szerzawy - Chybice - Wieloborowice - Szarotka</t>
  </si>
  <si>
    <t>Przebudowa drogi powiatowej nr 0576T Skarżysko - Kamienna - Majków - Parszów</t>
  </si>
  <si>
    <t xml:space="preserve"> rekomendowane częściowe dofinansowanie 30% z 50%</t>
  </si>
  <si>
    <t>Powiat Buski</t>
  </si>
  <si>
    <t>"Przebudowa dróg powiatowych ulic: Grotta, Starkiewicza, K. Wyszyńskiego w Busku - Zdroju i drogi powiatowej Nr 0086T Busko - Zdrój - Owczary - Pęczelice oraz drogi powiatowej Nr 0059T Wygoda Kozińska - Kotki - Janina"</t>
  </si>
  <si>
    <t>Powiat Kielecki</t>
  </si>
  <si>
    <t>"Rozbudowa drogi powiatowej nr 0343T Piotrów - Gułaczów od drogi krajowej nr 74 do drogi wojewódzkiej nr 756"</t>
  </si>
  <si>
    <t>Przebudowa drogi powiatowej nr 0567T Tychów Stary - Ostrożanka - Małyszyn - gr.woj. Świętokrzyskiego ( pastwiska).</t>
  </si>
  <si>
    <t>Powiat Ostrowiecki</t>
  </si>
  <si>
    <t>Remont odcinka drogi powiatowej Nr 0656T relacji Kunów, Śnieżkowice, Boksyce - etap I (lokalizacja zgodnie z mapą zał. Nr 1. do wniosku)</t>
  </si>
  <si>
    <t>Powiat Konecki</t>
  </si>
  <si>
    <t>Przebudowa "ul. Romualda w Kielcach"</t>
  </si>
  <si>
    <t>"Wzmocnienie nawierzchni drogi powiatowej nr 0382T  Tokarnia - Wolica - Siedlce - Łukowa - Chmielowice na odc. od DK nr 7 do m. Wolica wraz z budową chodnika i kanalizacji deszczowej"</t>
  </si>
  <si>
    <t>Powiat Kazimierski</t>
  </si>
  <si>
    <t>Przebudowa drogi powiatowej nr 0523T Krzyż - Mikołajów - Bogoryja - Stropieszyn - Krzczonów - Gościniec w km 6+716 - 9+671 dł. 2 955 m w miejscowości Krzczonów</t>
  </si>
  <si>
    <t>Powiat Opatowski</t>
  </si>
  <si>
    <t>Przebudowa drogi powiatowej nr 0696T Ożarów - Czachów od km 0+000 do km 2+740 i od km 4+460 do km 5+060 o łącznej długości 3,340 km</t>
  </si>
  <si>
    <t>Powiat Staszowski</t>
  </si>
  <si>
    <t>"Przebudowa odcinków dróg powiatowych w ramach Narodowego Programu Przebudowy Dróg Lokalnych na terenie Powiatu Staszowskiego w 2010 roku - I etap"</t>
  </si>
  <si>
    <t>Powiat Jędrzejowski</t>
  </si>
  <si>
    <t>Łącznie wnioski podstawowe :</t>
  </si>
  <si>
    <t>przebudowa</t>
  </si>
  <si>
    <t>budowa</t>
  </si>
  <si>
    <t>remont</t>
  </si>
  <si>
    <t>Rezerwa</t>
  </si>
  <si>
    <t>Remont drogi powiatowej Nr 0392T Lipa - Szkucin - Wola Szkucka - Fałków na odcinku od km 0+000 do km 6+735 na długości 6735 mb</t>
  </si>
  <si>
    <t>rezerwowy - brak środków</t>
  </si>
  <si>
    <t>Przebudowa dróg powiatowych: nr 0551T Bejsce - Królewice - Rzemianowice w km 0+000 - 1+270 dł. 1 270 m, nr 0548T Charbinowice - Czyżowice w km 0+000 - 0+650, 1+170 - 2+595 dł. 2 075 m w miejscowości Bejsce, Czyżowice, Charbinowice</t>
  </si>
  <si>
    <t>Powiat Włoszczowski</t>
  </si>
  <si>
    <t>Przebudowa drogi powiatowej Nr 0227T odcinek Włoszczowa - Konieczno</t>
  </si>
  <si>
    <t>I wniosek</t>
  </si>
  <si>
    <t>"Przebudowa odcinków dróg powiatowych w ramach Narodowego Programu Przebudowy Dróg Lokallnych na terenie Powiatu Staszowskiego w 2010 roku - II etap"</t>
  </si>
  <si>
    <t>Powiat Pińczowski</t>
  </si>
  <si>
    <t>"Przebudowa dróg powiatowych w celu poprawy dostępności powiatu do dróg regionalnych i ponadregionalnych wraz z poprawą bezpieczeństwa ruchu drogowego"</t>
  </si>
  <si>
    <t>Łącznie wnioski rezerwowe :</t>
  </si>
  <si>
    <t>Łącznie wnioski podstawowe + rezerwowe :</t>
  </si>
  <si>
    <t>II wariant z obniżeniem dofinansowania</t>
  </si>
  <si>
    <t>L.p.     (nr kolejny na liście)</t>
  </si>
  <si>
    <t>Nr. Ewid.</t>
  </si>
  <si>
    <t>WNIOSKODAWCA</t>
  </si>
  <si>
    <t>długość  odcinka      ( w m.b.)</t>
  </si>
  <si>
    <t>Wnioskowany udział własny 2010 r.                 w tyś. zł.</t>
  </si>
  <si>
    <t xml:space="preserve"> poziom finansowania do 1000 tys. Zł</t>
  </si>
  <si>
    <t>Gmina Ostrowiec Świętokrzyski</t>
  </si>
  <si>
    <t>Rozbudowa drogi gminnej - ul. Hubalczyków w Ostrowcu Świętokrzyskim wraz z budową infrastruktury technicznej</t>
  </si>
  <si>
    <t>Gmina Pińczów</t>
  </si>
  <si>
    <t>"Przebudowa ulic: 7 Źródeł i Grodziskowej w Pińczowie"</t>
  </si>
  <si>
    <t>Gmina Kazimierza Wielka</t>
  </si>
  <si>
    <t>Przebudowa dróg gminnych w mieście Kazimierza Wielka celem poprawy bezpieczeństwa oraz stworzenia spójnego układu komunikacyjnego w obrębie dróg wojewódzkich nr 768 i 776</t>
  </si>
  <si>
    <t>Gmina Jędrzejów</t>
  </si>
  <si>
    <t>Przebudowa drogi gminnej w ciągu ulic: Armii Krajowej, Mieszka I, Dojazd i Bolesława Chrobrego w Jędrzejowie</t>
  </si>
  <si>
    <t>Gmina Włoszczowa</t>
  </si>
  <si>
    <t>"Budowa ul. Bp. Jaworskiego we Włoszczowie wraz z infrastrukturą towarzyszącą oraz wykupem gruntu pod drogę"</t>
  </si>
  <si>
    <t>Gmina Piekoszów</t>
  </si>
  <si>
    <t>"Przebudowa drogi powiatowej Nr 0485T w miejscowości Piekoszów (ulica Wolności) od km 14+454 do km 15+730"</t>
  </si>
  <si>
    <t>Gmina Busko - Zdrój</t>
  </si>
  <si>
    <t>Przebudowa ulic: Langiewicza i Szanieckiej w Busku - Zdroju oraz dróg gminnych Galów - Kopanina i Galów - Jata.</t>
  </si>
  <si>
    <t>Gmina Miedziana Góra</t>
  </si>
  <si>
    <t>Przebudowa i budowa drogi gminnej 002138T Maciejówka - Kostomłoty I gmina Miedziana Góra w celu poprawy bezpieczeństwa i stworzenia spójnego układu komunikacyjnego regionu</t>
  </si>
  <si>
    <t>Gmina Małogoszcz</t>
  </si>
  <si>
    <t>Rozbudowa ulicy Pustowójtówny w Małogoszczu wraz z budową chodników i oświetlenia ulicznego</t>
  </si>
  <si>
    <t>Gmina Dwikozy</t>
  </si>
  <si>
    <t>Przebudowa ciągu dróg gminnych Stary Garbów - Romanówka Nr 000694T, Garbów Stary - Czermin Nr 000670T (etap I)</t>
  </si>
  <si>
    <t>Gmina Koprzywnica</t>
  </si>
  <si>
    <t>"Przebudowa drogi gminnej Nr 4222023 Świężyce - Sośniczany oraz remont mostu w miejscowości Sośniczany i przebudowa wału rzeki Koprzywianki w m. Sośniczany wraz z przebudową drogi gminnej - etap II"</t>
  </si>
  <si>
    <t>Gmina Staszów</t>
  </si>
  <si>
    <t>Przebudowa i poprawa bezpieczeństwa dróg gminnych na Osiedlu Wschód i Staszówek w Staszowie - przebudowa ulic: Kolejowa, Wojska Polskiego, Wysoka wraz z pieszymi ciągami komunikacyjnymi</t>
  </si>
  <si>
    <t>Gmina Pawłów</t>
  </si>
  <si>
    <t>Przebudowa drogi gminnej relacji Warszówek - Pawłów - Szeligi</t>
  </si>
  <si>
    <t>Gmina Zagnańsk</t>
  </si>
  <si>
    <t>Gmina Skarżysko - Kamienna</t>
  </si>
  <si>
    <t>Przebudowa ul. Mościckiego w Skarżysku - Kamiennej</t>
  </si>
  <si>
    <t>Gmina Sandomierz</t>
  </si>
  <si>
    <t>Budowa ulic Reymonta, Asnyka i Frankowskiego w Sandomierzu (droga 372163T, 372001T, 372027T)</t>
  </si>
  <si>
    <t>Gmina Sędziszów</t>
  </si>
  <si>
    <t>Budowa drogi gminnej nr 376026T w Sędziszowie - ul. Leśna o długości 1702,10m</t>
  </si>
  <si>
    <t>Gmina Połaniec</t>
  </si>
  <si>
    <t>Remont dróg gminnych na terenie Miasta i Gminy Połaniec: 1. Remont drogi gminnej w Połańcu nr 364170T 2. Remont drogi gminnej Połaniec - Łęg nr 364036T 3. Remont dróg gminnych w Łęgu o nr 364030T, 364031T, 364032T, 364033T, 364035T</t>
  </si>
  <si>
    <t>Gmina Starachowice</t>
  </si>
  <si>
    <t>Remont ul. Turystycznej w Starachowicach</t>
  </si>
  <si>
    <t>Gmina Końskie</t>
  </si>
  <si>
    <t>Budowa drogi gminnej Nr 001227T Nowy Dziebałtów - Sielpia i drogi gminnej Nr 001241T Gatniki - od drogi Dziebałtów - Sielpia</t>
  </si>
  <si>
    <t xml:space="preserve"> rekomendowane częściowe dofinansowanie 26% z 50%</t>
  </si>
  <si>
    <t>Łącznie wnioski podstawowe</t>
  </si>
  <si>
    <t xml:space="preserve">Lista rezerwowa </t>
  </si>
  <si>
    <t>Gmina Chęciny</t>
  </si>
  <si>
    <t>Remont drogi nr 000474T w m. Chęciny - ul. Zelejowa na odcinku o dł. 1650,00 mb</t>
  </si>
  <si>
    <t>Gmina Nowy Korczyn</t>
  </si>
  <si>
    <t>Wzrost bezpieczeństwa dróg lokalnych na terenie gminy Nowy Korczyn poprzez przebudowę dróg w miejscowościach Nowy Korczyn, Strożyska, Ucisków i Badrzydowice</t>
  </si>
  <si>
    <t>Gmina Stąporków</t>
  </si>
  <si>
    <t>Remont dróg gminnych: ulice Krasińskiego, Dr Anki, Moniuszki, 1-go Maja, B. Prusa w Stąporkowie, droga Krasna - Bień o dł. 5895,0 m</t>
  </si>
  <si>
    <t>Gmina Tuczępy</t>
  </si>
  <si>
    <t>"Przebudowa dróg gminnych Podlesie - Grzymała i Grzymała - gr. gm. Szydłów - Solec Stary na terenie gminy Tuczepy"</t>
  </si>
  <si>
    <t>Gmina Strawczyn</t>
  </si>
  <si>
    <t>"Remont drogi gminnej w miejscowości Strawczynek - droga poprzeczna"</t>
  </si>
  <si>
    <t>Gmina Nowa Słupia</t>
  </si>
  <si>
    <t>"Remont dróg gminnych w msc. Mirocice, Jeziorko, Jeleniów, Sosnówka, Włochy, Pokrzywianka, Cząstków, Pokrzywianka Dolna, Stara Słupia, Nowa Słupia, Rudki, Serwis, Hucisko w celu poprawy bezpieczeństwa w ruchu pieszym i kołowym</t>
  </si>
  <si>
    <t>Słupia Jędrzejowska</t>
  </si>
  <si>
    <t>Przebudowa drogi gminnej Nr 003585T Słupia - Kolonia w km 0+335 - 0+685 długości 0,35 km</t>
  </si>
  <si>
    <t>Gmina Lipnik</t>
  </si>
  <si>
    <t>Gmina Łoniów</t>
  </si>
  <si>
    <t>Przebudowa drogi gminnej Sulisławice przez wieś nr 001535T od km 0+014,00 do km 0+774,00</t>
  </si>
  <si>
    <t>Gmina Pierzchnica</t>
  </si>
  <si>
    <t>Budowa obwodnicy Pierzchnica - etap I</t>
  </si>
  <si>
    <t>Gmina Bogoria</t>
  </si>
  <si>
    <t>Pzrebudowa dróg gminnych Wysoki - Duże - Wysoki Średnie, Wysoki - Duże - Wysoki Małe - Witowice 000326T, Przebudowa obwodnicy małej obok cmentarza łączącej drogę wojewódzką nr 757 z powiatową nr 0780T w miejscowości Bogoria</t>
  </si>
  <si>
    <t>Gmina Wąchock</t>
  </si>
  <si>
    <t>Remont drogi gminnej Wielka Wieś - Kopalnia nr 0579T (15 876) w miejscowości Wielka Wieś</t>
  </si>
  <si>
    <t>Gmina Skarżysko - Kościelne</t>
  </si>
  <si>
    <t>Przebudowa drogi gminnej w miejscowości Majków ul. Dębowa Nr 379010T na długości 616m</t>
  </si>
  <si>
    <t>Gmina Ożarów</t>
  </si>
  <si>
    <t>Przebudowa drogi gminnej w Ożarowie od drogi 755 do drogi powiatowej 0697T</t>
  </si>
  <si>
    <t>Gmina Złota</t>
  </si>
  <si>
    <t>Gmina Łubnice</t>
  </si>
  <si>
    <t>Przebudowa drogi gminnej nr. 001949T Orzelec Duży przez wieś w ramach Narodowego Programu Przebudowy Dróg Lokalnych</t>
  </si>
  <si>
    <t>Gmina Bałtów</t>
  </si>
  <si>
    <t>Przebudowa drogi gminnej Nr 000056T Kolonia Wólka Bałtowska - Folwark w kilometrażu 0+000 - 0+900</t>
  </si>
  <si>
    <t>Gmina Morawica</t>
  </si>
  <si>
    <t>Remont drogi gminnej w miejscowości Brudzów o nr 349009T</t>
  </si>
  <si>
    <t>Gmina Ćmielów</t>
  </si>
  <si>
    <t>Przebudowa drogi gminnej Nr 318076T ul. Sienkiewicza i drogi gminnej Nr 318055T ul. Krótkiej w gminie Ćmielów</t>
  </si>
  <si>
    <t>Gmina Masłów</t>
  </si>
  <si>
    <t>Przebudowa drogi gminnej nr 344011T od drogi powiatowej nr 0312T do ul. G.Morcinka w Domaszowicach gm. Masłów</t>
  </si>
  <si>
    <t>Gmina Oksa</t>
  </si>
  <si>
    <t>Remont drogi gminnej Rzeszówek - Serwitut w km 0+000 - 1+614 (od drogi wojewódzkiej do drogi wojewódzkiej)</t>
  </si>
  <si>
    <t>Gmina Pacanów</t>
  </si>
  <si>
    <t>"Przebudowa dróg gminnych; Nr 361110T Górki - Oblekoń - Smykały, Nr 361066T Pacanów - ul. Mleczna"</t>
  </si>
  <si>
    <t>Gmina Bieliny</t>
  </si>
  <si>
    <t>Gmina Nagłowice</t>
  </si>
  <si>
    <t>Remont - przebudowa drogi gminnej nr 002318 (Caców - Dziadówki Ciernieckie - Przysłów) w km 0+000 - 1+300 długości 1300 mb i szerokości 5,00 mb</t>
  </si>
  <si>
    <t>Gmina Klimontów</t>
  </si>
  <si>
    <t>Gmina Rytwiany</t>
  </si>
  <si>
    <t>Przebudowa drogi gminnej nr 003201T (ul. Długa) oraz drogi gminnej nr 003202T (ul. Polna) w Rytwianach</t>
  </si>
  <si>
    <t>Gmina Wiślica</t>
  </si>
  <si>
    <t>Przebudowa dróg gminnych: Nr 004386T Skorocice - Aleksandrów, Nr 004380T Hołudza - Brzezie - Chotel - Czerwony z odcinkiem drogi gminnej 004381T Brzezie - Komornice - Gaj, Nr 004378T Bilczów - Poddębie</t>
  </si>
  <si>
    <t>Gmina Samborzec</t>
  </si>
  <si>
    <t>Poprawa bezpieczeństwa ruchu na drogach gminnych poprzez remont dróg gminnych Śmiechowice - Bystrojowice, Janowice - Górka, nr 003349T Janowice - Chobrzany, Gorzyczany Łąki, Andruszkowice - Kobierniki i Andruszkowice - Strochcice</t>
  </si>
  <si>
    <t>Gmina Bodzechów</t>
  </si>
  <si>
    <t>"Rozbudowa drogi gminnej Nr 000219T Denkówek - Goździelin" w miejscowościach Denkówek i Goździelin na terenie gminy Bodzechów</t>
  </si>
  <si>
    <t>Gmina Sadowie</t>
  </si>
  <si>
    <t>Remont ciągu komunikacyjnego w miejscowościach Biskupice - Michałów - Truskolasy</t>
  </si>
  <si>
    <t>Gmina Łagów</t>
  </si>
  <si>
    <t>Remont dróg gminnych w celu poprawy infrastruktury komunikacyjnej w rejonie drogi krajowej nr 74 oraz drogi wojewódzkiej 756 (tj. remont drogi gminnej Lechówek - Wygon, Łagów - Małacentów oraz Wola Łagowska - Kącik)</t>
  </si>
  <si>
    <t>Gmina Mniów</t>
  </si>
  <si>
    <t>Rozwój infrastruktury drogowej w Mniowie, Gmina Mniów - przebudowa drogi ul. Wrzosowa</t>
  </si>
  <si>
    <t>Gmina Słupia</t>
  </si>
  <si>
    <t>Remont drogi gminnej Nr 381022T Budzisław przez wieś</t>
  </si>
  <si>
    <t>Gmina Opatów</t>
  </si>
  <si>
    <t>"Przebudowa drogi gminnej na terenie Gminy Opatów Kobylany - Przecinka"</t>
  </si>
  <si>
    <t>Gmina Oleśnica</t>
  </si>
  <si>
    <t>Poprawa bezpieczeństwa na drogach gminnych w miejscowości Oleśnica poprzez przebudowę ul. Słonecznej (nr. 356013T) i ul. Brzozowej (356019T), o łącznej długości 1153 mb.</t>
  </si>
  <si>
    <t>Gmina Obrazów</t>
  </si>
  <si>
    <t>Przebudowa drogi gminnej w miejscowości Komorna w granicach istniejącego pasa drogowego na działkach o nr. o ewid. 89, 163, 167 na długości 1556 mb wraz z wymianą oświetlenia ulicznego</t>
  </si>
  <si>
    <t>Gmina Działoszyce</t>
  </si>
  <si>
    <t>Gmina Zawichost</t>
  </si>
  <si>
    <t>"Przebudowa drogi gminnej nr 4256050 Podszyn - Kolecin - Linów od km 0+003,00 do km 1+ 011,50 w gminie Zawichost, powiat Sandomierz"</t>
  </si>
  <si>
    <t>Gmina Gnojno</t>
  </si>
  <si>
    <t>Przebudowa drogi gminnej nr 000797T i 000815T, oraz dojazd do zabudowań na Kalebach w gminie Gnojno</t>
  </si>
  <si>
    <t>Gmina Krasocin</t>
  </si>
  <si>
    <t>Przebudowa drogi gminnej nr 001308T Cieśle - Dąbrówka na działkach oznaczonych w ewidencji gruntów nr 111/1, 430, 429/1</t>
  </si>
  <si>
    <t>Gmina Stopnica</t>
  </si>
  <si>
    <t>Przebudowa drogi gminnej nr 003934T Jastrzębiec - Falęcin Stary dł. 2,24 km</t>
  </si>
  <si>
    <t>Gmina Skalbmierz</t>
  </si>
  <si>
    <t>Przebudowa dróg gminnych nr 003534T Topola - Wikle od km 0+000 do km 1+327,67 i nr 003537T Topola - Błonie od km 0+000 do km 0+241,59</t>
  </si>
  <si>
    <t>Gmina Górno</t>
  </si>
  <si>
    <t>Przebudowa drogi gminnej w miejscowości Krajno Zagórze nr ewid. działki 488 I w miejscowości Krajno Pierwsze nr ewid. działki 264</t>
  </si>
  <si>
    <t>Gmina Waśniów</t>
  </si>
  <si>
    <t>Gmina Łopuszno</t>
  </si>
  <si>
    <t>Remont drogi gminnej Snochowice - Dobrzeszów - Nowek</t>
  </si>
  <si>
    <t>Gmina Tarłów</t>
  </si>
  <si>
    <t>Przebudowa drogi gminnej nr 004146T Janów - Ciszyca Kolonia</t>
  </si>
  <si>
    <t>Gmina Michałów</t>
  </si>
  <si>
    <t>Gmina Radków</t>
  </si>
  <si>
    <t>Gmina Szydłów</t>
  </si>
  <si>
    <t>Remont nawierzchni dróg gminnych nr 390039T - ul. Cmentarna, nr 390043T - ul. Wschodnia, nr 390042T - ul. Armii Krajowej w Szydłowie oraz drogi gminnej nr 004120T w Solcu</t>
  </si>
  <si>
    <t>Gmina Kluczewsko</t>
  </si>
  <si>
    <t>Remont drogi gminnej nr 001187T od drogi powiatowej - Boża Wola - do drogi wojewódzkiej nr 742</t>
  </si>
  <si>
    <t>Gmina Osiek</t>
  </si>
  <si>
    <t>Przebudowa ciągu komunikacyjnego Tursko Wielkie - Ossala - Niekrasów</t>
  </si>
  <si>
    <t>Gmina Bodzentyn</t>
  </si>
  <si>
    <t>Remont drogi gminnej w msc. Psary Podlesie</t>
  </si>
  <si>
    <t>Gmina Wojciechowice</t>
  </si>
  <si>
    <t>Remont drogi gminnej nr 004526T Bidziny - Wlonice</t>
  </si>
  <si>
    <t>Gmina Opatowiec</t>
  </si>
  <si>
    <t>Remont drogi gminnej nr 002574T relacji Trębaczów - Rzemienowice w miejscowości Trębaczów</t>
  </si>
  <si>
    <t>Gmina Czarnocin</t>
  </si>
  <si>
    <t>Przebudowa drogi gminnej Krzyż - Dębiany nr 000533T od km 0+500 do km 1+555 wraz z drogami dojazdowymi nr 1 (dz. nr ewd 110/2) dł. 150m i nr 2 dł. 444 m(dz. nr ewd 130).</t>
  </si>
  <si>
    <t>Gmina Kije</t>
  </si>
  <si>
    <t>Poprawa jakości systemu komunikacyjnego Gminy Kije w miejscowościach Gołuchów, Włoszczowice</t>
  </si>
  <si>
    <t>Gmina Bliżyn</t>
  </si>
  <si>
    <t>Budowa drogi gminnej Zagórze I w miejscowopści Zagórze w km 0+000 do 0+725, gmina Bliżyn</t>
  </si>
  <si>
    <t>Gmina Chmielnik</t>
  </si>
  <si>
    <t>Remont drogi gminnej nr 000503T relacji Śladków Duży - Młyny</t>
  </si>
  <si>
    <t>Gmina Wilczyce</t>
  </si>
  <si>
    <t>"Przebudowa drogi gminnej nr 004354T Wysiadłów - Chwałki na odcinku od km 0+000,00 do km 2+ 495,00 w miejscowości Wysiadłów"</t>
  </si>
  <si>
    <t>Gmina Ruda Maleniecka</t>
  </si>
  <si>
    <t>"Remont drogi gminnej nr 003157T w miejscowości Młotkowice gm. Ruda Maleniecka"</t>
  </si>
  <si>
    <t>Gmina Iwaniska</t>
  </si>
  <si>
    <t>Remont dróg gminnych: Ujazd - Oporówek Nr 000959T, Schabówka - Kujawy (przez wieś) - Konary Nr 000962T, Planta - Bratkowszczyzna Nr 000980T</t>
  </si>
  <si>
    <t>Gmina Moskorzew</t>
  </si>
  <si>
    <t>Przebudowa drogi gminnej nr 0834031 w miejscowości Chlewice ul. Dolna oraz przebudowa drogi gminnej nr 0834009,0834042 w miejscowości Mękarzów</t>
  </si>
  <si>
    <t>Łącznie wnioski rezerwowe</t>
  </si>
  <si>
    <t>Łącznie wnioski podstawowe + rezerwowe</t>
  </si>
  <si>
    <t xml:space="preserve">Wnioski składane ponad limit nie były oceniane przez Komisję. </t>
  </si>
  <si>
    <t>Lista rankingowa  wniosków   złożonych przez Powiaty w ramach II edycji Narodowego Programu Przebudowy Dróg Lokalnych na rok  2010</t>
  </si>
  <si>
    <t>Lista rankingowa  wniosków   złożonych przez Gminy  w ramach II edycji Narodowego Programu Przebudowy Dróg Lokalnych na rok  2010</t>
  </si>
  <si>
    <t>Rekomendowane przez Wojewodę kwoty dotacji na 2010r w tys. Zł</t>
  </si>
  <si>
    <t>Rekomendowany przez Wojewodę kwota dotacji na 2010r w tys. Zł</t>
  </si>
  <si>
    <t>Przebudowa - remont dróg powiatowych nr 0202T gr. Powiat. - Jadwigów - Sieńsko - Trzciniec w km 0+000 do km 1+622 i w km 2+922 do km 5+327 długości łącznej 4027 mb, szerokości 5,0 mb oraz nr 0204T Nagłowice - Rakoszyn - Trzciniec - Sędziszów na odcinku Rakoszyn- Trzciniec w km 3 + 150 do km 6+565, długości 3 415 mb , szerokości 6, 0 mb .</t>
  </si>
  <si>
    <t>Remont dróg powiatowych Nr 0421T Końskie - Bedlno - Wierzchowisko (ul. Gimnazjalna w Końskich) w km 0+430 - 2+600 i 3+408 - 9+258 i Nr 0418T Koliszowy - Bedlno - Radomek w km 4+250 - 5+888</t>
  </si>
  <si>
    <t>Remont odcinków dróg powiatowych Nr 0692T, 0760T, 0678T, 0755T relacji Ćmielów, Ruda Kościelna, Stoki Duże, Wólka Pętkowska - etap I (lokalizacja zgodnie z mapą zał. Nr 1. do wniosku)</t>
  </si>
  <si>
    <t>Przebudowa - remont drogi powiatowej nr 0168T Jadwinów - Dalechowy - Dzierszyn - Imielno - Imielnica - Sobowice - gr. Pow. (Pińczów), odcinek Jadwinów - Sobowice w km 0+000 do km 12+100 dł. 12100 mb, szer. 6,0 mb.</t>
  </si>
  <si>
    <t>Remont drogi powiatowej nr 0716T Baćkowice - Iwaniska na odc. Baćkowice - Baranówek o długości 2,400 km w km 1+230 - 3+360</t>
  </si>
  <si>
    <t>"Przebudowa dróg powiatowych: Nr 0023T Chmielnik - Maciejowice Ruda, Nr 0029T Gnojno - Janowice - Balice, Nr 0132T przez wieś Grotniki Duże, Nr 0145T Pacanów - Niegosławice - Chrzanów, Nr 0093T Szczaworyż - Kików - Zborów, Nr 0105T Stopnica - Oleśnica Nr 0146TSieczków - Grzymała, Nr 0860T Kargów - Tuczępy - Dobrów - Grzybów, Nr 0070T Pasturka - Skotniki Duże - Skotniki łatanice, Nr 0072T Gacki - Gorysławice, Nr 0073T Mozgawa - Koniecmosty - Stary Korczyn"</t>
  </si>
  <si>
    <t>"Przebudowa drogi oraz budowa chodnika msc. Zabłocie" Lokalizacja: droga gminna nr: 004577 w msc. Zabłocie, Gm. Zagnańsk.</t>
  </si>
  <si>
    <t>Remont drogi gminnej nr 001420T Gołębiów Szlachecki - Wesołówka w miejscowościach Gołębiów i Międzygórz Projekt będzie realizowany na terenie południowo - wschodniej Polski, na terenie wojwództwa świętokrzyskiego, powiat opatowski, gmina Lipnik, miejscowościach Gołębiów, Międzygórz Przedmiotem inwestycji jest remont drogi gminnej poczętek odcinka przyjęty zgodnie z kilometrażem drogi stanowi skrzyżowanie z drogą krajową Nr 77 natomiast koniec to skrzyżowanie z drogą powiatową nr 0732T w m.Gołębiów oraz 0731T w m Międzygórz.</t>
  </si>
  <si>
    <t>Poprawa bezpieczeństwa ruchu drogowego na drogach gminnych poprzez: 1. Przebudowa drogi gminnej Nr 402001T Biskupice - Złota - Graby od km 0+000 do km 3+433 2. Przebudowa drogi gminnej Nr 402005T Złota - Mała Wieś od km 0+000 do km 0+630 3. Przebudowa drogi gminnej Nr 402004T Pasieka - Źródła od km 0+000 do km 1+810 4. Przebudowa drogi gminnej Nr 402025T Chroberz "obok cmentarza" od km 0+242 do km 0+717 5. Przebudowa drogi gminnej Nr 402009T od drogi powiatowej do wsi Wojsławice od km 0+000 do km 0+795</t>
  </si>
  <si>
    <t>"Remont dróg gminnych w celu stworzenia spójnego układu komunikacyjnego w obrębie drogi krajowej Nr 74" Gmina Bieliny, Powiat Kielecki, Województwo Świętokrzyskie, Miejscowości: Lechów, Makoszyn, Belno</t>
  </si>
  <si>
    <t>Przebudowa nawierzchni dróg gminnych na terenie gminy Klimontów: droga gminna nr 001141T Rogacz - Byszówka dł. 1100 mb, droga gminna nr 001157T Pęchów przez wieś dł. 547 mb, droga gminna nr 001130T Zakrzów przez wieś dł. 924 mb, droga gminna nr 001129T Goźlice - Kozia Górkadł. 1426 mb w celu stworzenia spójnego układu komunikacyjnego w obrębie drogi krajowej nr 9, drogi wojewódzkiej nr 758, dróg powiatowych nr 0797T i 0796T o łacznej długosci 3997mb</t>
  </si>
  <si>
    <t>Poprawa bezpieczeństwa komunikacyjnego na drogach publicznych w Gminie Działoszyce poprzez przebudowę drogi gminnej nr 1508059 relacji Sypów - Dzierążnia w km. 0+000 do 0+315; drogi gminnej nr 1508062 relacji Stępowice - Świerczyna w km. 0+000 do 0+400 oraz ul. Młody Orzeł w Działoszycach w km. 0+000 do 0+210 w granicach istniejacych pasów drogowych na terenie Gminy Działoszyce</t>
  </si>
  <si>
    <t>Poprawa jakości systemu komunikacyjnego Gminy Waśniów poprzez remont dróg gmninnych: Mirogonowice - Kowalkowice nr 004245T na długości 690 mb II Etap. Prusinowice przez wieś na działce nr ew. 32 i 134/2  na długości 705 mb (dwa odcinki 235 mb + 470 mb). Milejowice przez wieś na działce nr ew 133 na długości 400 mb II etap Kraszków przez wieś nr 004244T długość 1115 mb (dwa odcinki 485 mb + 630 mb) II etap  Garbacz - Skałka - Boksyce nr 004248T na długości 575 mb II etap Worowice I na działce nr ew. 8 na długości 500mb Wronów przez wieś nr 004256T na długości 323 mb II etap Grzegorzowice I na działce ew. nr 267 na długości 831 mb III etap</t>
  </si>
  <si>
    <t>Przebudowa i poprawa bezpieczeństwa dróg gminnych o długości 3146 tj. Nr 1541006 Michałów - Równiny od km 0+000 do km 1+320, Nr 002109T od dr Pińczów - Działoszyce - do wsi Góry od km 0+000 do km 1+424, oraz Michałów - Betlejem od km 2+000 do km 2+402 w gminie Michałów</t>
  </si>
  <si>
    <t>Przebudowa dróg gminnych nr 002984T, nr 003009T, nr 002986T w Brzeście na działkach nr 42, 43, 102, 111, 138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</si>
</sst>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%"/>
    <numFmt numFmtId="169" formatCode="0.000000"/>
    <numFmt numFmtId="170" formatCode="0.00000"/>
  </numFmts>
  <fonts count="34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0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4"/>
      <name val="Arial"/>
      <family val="0"/>
    </font>
    <font>
      <sz val="10"/>
      <color indexed="10"/>
      <name val="Arial"/>
      <family val="0"/>
    </font>
    <font>
      <sz val="8"/>
      <name val="Tahoma"/>
      <family val="2"/>
    </font>
    <font>
      <sz val="10"/>
      <color indexed="15"/>
      <name val="Arial"/>
      <family val="0"/>
    </font>
    <font>
      <b/>
      <sz val="12"/>
      <name val="Arial"/>
      <family val="2"/>
    </font>
    <font>
      <b/>
      <sz val="11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4" borderId="10" xfId="0" applyFont="1" applyFill="1" applyBorder="1" applyAlignment="1">
      <alignment horizontal="center" vertical="center"/>
    </xf>
    <xf numFmtId="0" fontId="22" fillId="4" borderId="10" xfId="0" applyFont="1" applyFill="1" applyBorder="1" applyAlignment="1">
      <alignment horizontal="center" vertical="center" wrapText="1"/>
    </xf>
    <xf numFmtId="0" fontId="21" fillId="4" borderId="10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 vertical="center" wrapText="1"/>
    </xf>
    <xf numFmtId="164" fontId="0" fillId="0" borderId="10" xfId="0" applyNumberFormat="1" applyFill="1" applyBorder="1" applyAlignment="1">
      <alignment horizontal="right" vertical="center" wrapText="1"/>
    </xf>
    <xf numFmtId="4" fontId="0" fillId="0" borderId="10" xfId="0" applyNumberFormat="1" applyFill="1" applyBorder="1" applyAlignment="1">
      <alignment vertical="center"/>
    </xf>
    <xf numFmtId="164" fontId="24" fillId="0" borderId="10" xfId="0" applyNumberFormat="1" applyFont="1" applyFill="1" applyBorder="1" applyAlignment="1">
      <alignment vertical="center"/>
    </xf>
    <xf numFmtId="9" fontId="0" fillId="0" borderId="0" xfId="54" applyAlignment="1">
      <alignment/>
    </xf>
    <xf numFmtId="0" fontId="0" fillId="10" borderId="10" xfId="0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vertical="center" wrapText="1"/>
    </xf>
    <xf numFmtId="168" fontId="0" fillId="0" borderId="0" xfId="54" applyNumberFormat="1" applyAlignment="1">
      <alignment/>
    </xf>
    <xf numFmtId="0" fontId="20" fillId="0" borderId="0" xfId="0" applyFont="1" applyAlignment="1">
      <alignment/>
    </xf>
    <xf numFmtId="164" fontId="0" fillId="0" borderId="10" xfId="0" applyNumberForma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3" fontId="25" fillId="0" borderId="0" xfId="0" applyNumberFormat="1" applyFont="1" applyAlignment="1">
      <alignment/>
    </xf>
    <xf numFmtId="0" fontId="0" fillId="10" borderId="1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right" vertical="center" wrapText="1"/>
    </xf>
    <xf numFmtId="4" fontId="26" fillId="0" borderId="10" xfId="0" applyNumberFormat="1" applyFont="1" applyFill="1" applyBorder="1" applyAlignment="1">
      <alignment horizontal="right" vertical="center" wrapText="1"/>
    </xf>
    <xf numFmtId="164" fontId="26" fillId="0" borderId="10" xfId="0" applyNumberFormat="1" applyFont="1" applyFill="1" applyBorder="1" applyAlignment="1">
      <alignment horizontal="right" vertical="center" wrapText="1"/>
    </xf>
    <xf numFmtId="164" fontId="27" fillId="0" borderId="10" xfId="0" applyNumberFormat="1" applyFont="1" applyFill="1" applyBorder="1" applyAlignment="1">
      <alignment vertical="center"/>
    </xf>
    <xf numFmtId="2" fontId="0" fillId="0" borderId="0" xfId="0" applyNumberFormat="1" applyFill="1" applyBorder="1" applyAlignment="1">
      <alignment vertical="center"/>
    </xf>
    <xf numFmtId="2" fontId="0" fillId="0" borderId="0" xfId="0" applyNumberFormat="1" applyFill="1" applyBorder="1" applyAlignment="1">
      <alignment/>
    </xf>
    <xf numFmtId="164" fontId="21" fillId="0" borderId="0" xfId="0" applyNumberFormat="1" applyFont="1" applyAlignment="1">
      <alignment/>
    </xf>
    <xf numFmtId="0" fontId="20" fillId="0" borderId="10" xfId="0" applyFont="1" applyBorder="1" applyAlignment="1">
      <alignment horizontal="right"/>
    </xf>
    <xf numFmtId="4" fontId="26" fillId="0" borderId="10" xfId="0" applyNumberFormat="1" applyFont="1" applyBorder="1" applyAlignment="1">
      <alignment vertical="center"/>
    </xf>
    <xf numFmtId="164" fontId="26" fillId="0" borderId="10" xfId="0" applyNumberFormat="1" applyFont="1" applyBorder="1" applyAlignment="1">
      <alignment vertical="center"/>
    </xf>
    <xf numFmtId="164" fontId="27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164" fontId="0" fillId="0" borderId="0" xfId="0" applyNumberFormat="1" applyAlignment="1">
      <alignment/>
    </xf>
    <xf numFmtId="0" fontId="28" fillId="24" borderId="0" xfId="0" applyFont="1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4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center"/>
    </xf>
    <xf numFmtId="0" fontId="29" fillId="0" borderId="10" xfId="0" applyFont="1" applyBorder="1" applyAlignment="1">
      <alignment vertical="center"/>
    </xf>
    <xf numFmtId="164" fontId="0" fillId="0" borderId="12" xfId="0" applyNumberFormat="1" applyFill="1" applyBorder="1" applyAlignment="1">
      <alignment horizontal="right" vertical="center" wrapText="1"/>
    </xf>
    <xf numFmtId="164" fontId="0" fillId="0" borderId="12" xfId="0" applyNumberFormat="1" applyFont="1" applyFill="1" applyBorder="1" applyAlignment="1">
      <alignment horizontal="center" vertical="center" wrapText="1"/>
    </xf>
    <xf numFmtId="4" fontId="26" fillId="0" borderId="0" xfId="0" applyNumberFormat="1" applyFont="1" applyFill="1" applyBorder="1" applyAlignment="1">
      <alignment horizontal="right" vertical="center" wrapText="1"/>
    </xf>
    <xf numFmtId="0" fontId="31" fillId="0" borderId="0" xfId="0" applyFont="1" applyAlignment="1">
      <alignment/>
    </xf>
    <xf numFmtId="0" fontId="26" fillId="0" borderId="0" xfId="0" applyFont="1" applyAlignment="1">
      <alignment/>
    </xf>
    <xf numFmtId="0" fontId="20" fillId="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4" fontId="0" fillId="24" borderId="10" xfId="0" applyNumberFormat="1" applyFont="1" applyFill="1" applyBorder="1" applyAlignment="1">
      <alignment horizontal="right" vertical="center"/>
    </xf>
    <xf numFmtId="164" fontId="0" fillId="24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 wrapText="1"/>
    </xf>
    <xf numFmtId="164" fontId="24" fillId="0" borderId="10" xfId="0" applyNumberFormat="1" applyFont="1" applyFill="1" applyBorder="1" applyAlignment="1">
      <alignment horizontal="right" vertical="center" wrapText="1"/>
    </xf>
    <xf numFmtId="0" fontId="0" fillId="24" borderId="10" xfId="0" applyFont="1" applyFill="1" applyBorder="1" applyAlignment="1">
      <alignment vertical="center"/>
    </xf>
    <xf numFmtId="2" fontId="0" fillId="24" borderId="10" xfId="0" applyNumberFormat="1" applyFont="1" applyFill="1" applyBorder="1" applyAlignment="1">
      <alignment vertical="center"/>
    </xf>
    <xf numFmtId="164" fontId="0" fillId="7" borderId="10" xfId="0" applyNumberFormat="1" applyFill="1" applyBorder="1" applyAlignment="1">
      <alignment/>
    </xf>
    <xf numFmtId="4" fontId="0" fillId="24" borderId="10" xfId="0" applyNumberFormat="1" applyFont="1" applyFill="1" applyBorder="1" applyAlignment="1">
      <alignment horizontal="right" vertical="center" wrapText="1"/>
    </xf>
    <xf numFmtId="164" fontId="0" fillId="24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right" vertical="center"/>
    </xf>
    <xf numFmtId="164" fontId="24" fillId="0" borderId="0" xfId="0" applyNumberFormat="1" applyFont="1" applyAlignment="1">
      <alignment/>
    </xf>
    <xf numFmtId="0" fontId="0" fillId="24" borderId="11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 wrapText="1"/>
    </xf>
    <xf numFmtId="4" fontId="26" fillId="24" borderId="10" xfId="0" applyNumberFormat="1" applyFont="1" applyFill="1" applyBorder="1" applyAlignment="1">
      <alignment horizontal="right" vertical="center" wrapText="1"/>
    </xf>
    <xf numFmtId="164" fontId="26" fillId="24" borderId="10" xfId="0" applyNumberFormat="1" applyFont="1" applyFill="1" applyBorder="1" applyAlignment="1">
      <alignment horizontal="right" vertical="center" wrapText="1"/>
    </xf>
    <xf numFmtId="164" fontId="33" fillId="0" borderId="10" xfId="0" applyNumberFormat="1" applyFont="1" applyFill="1" applyBorder="1" applyAlignment="1">
      <alignment horizontal="right" vertical="center" wrapText="1"/>
    </xf>
    <xf numFmtId="0" fontId="0" fillId="24" borderId="12" xfId="0" applyFill="1" applyBorder="1" applyAlignment="1">
      <alignment vertical="center"/>
    </xf>
    <xf numFmtId="2" fontId="0" fillId="24" borderId="13" xfId="0" applyNumberFormat="1" applyFill="1" applyBorder="1" applyAlignment="1">
      <alignment vertical="center"/>
    </xf>
    <xf numFmtId="2" fontId="0" fillId="24" borderId="0" xfId="0" applyNumberFormat="1" applyFill="1" applyBorder="1" applyAlignment="1">
      <alignment vertical="center"/>
    </xf>
    <xf numFmtId="164" fontId="0" fillId="0" borderId="14" xfId="0" applyNumberFormat="1" applyFill="1" applyBorder="1" applyAlignment="1">
      <alignment/>
    </xf>
    <xf numFmtId="0" fontId="32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right" vertical="center" wrapText="1"/>
    </xf>
    <xf numFmtId="164" fontId="26" fillId="24" borderId="0" xfId="0" applyNumberFormat="1" applyFont="1" applyFill="1" applyBorder="1" applyAlignment="1">
      <alignment horizontal="right" vertical="center" wrapText="1"/>
    </xf>
    <xf numFmtId="3" fontId="26" fillId="24" borderId="0" xfId="0" applyNumberFormat="1" applyFont="1" applyFill="1" applyBorder="1" applyAlignment="1">
      <alignment horizontal="right" vertical="center" wrapText="1"/>
    </xf>
    <xf numFmtId="164" fontId="26" fillId="0" borderId="0" xfId="0" applyNumberFormat="1" applyFont="1" applyFill="1" applyBorder="1" applyAlignment="1">
      <alignment horizontal="right" vertical="center" wrapText="1"/>
    </xf>
    <xf numFmtId="0" fontId="0" fillId="24" borderId="0" xfId="0" applyFill="1" applyBorder="1" applyAlignment="1">
      <alignment/>
    </xf>
    <xf numFmtId="2" fontId="0" fillId="24" borderId="0" xfId="0" applyNumberFormat="1" applyFill="1" applyBorder="1" applyAlignment="1">
      <alignment/>
    </xf>
    <xf numFmtId="4" fontId="0" fillId="24" borderId="10" xfId="0" applyNumberFormat="1" applyFont="1" applyFill="1" applyBorder="1" applyAlignment="1">
      <alignment horizontal="right" vertical="center" wrapText="1"/>
    </xf>
    <xf numFmtId="164" fontId="0" fillId="24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right" vertical="center"/>
    </xf>
    <xf numFmtId="0" fontId="0" fillId="24" borderId="10" xfId="0" applyFill="1" applyBorder="1" applyAlignment="1">
      <alignment/>
    </xf>
    <xf numFmtId="2" fontId="0" fillId="24" borderId="10" xfId="0" applyNumberFormat="1" applyFill="1" applyBorder="1" applyAlignment="1">
      <alignment/>
    </xf>
    <xf numFmtId="2" fontId="0" fillId="24" borderId="10" xfId="0" applyNumberForma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horizontal="right" vertical="center" wrapText="1"/>
    </xf>
    <xf numFmtId="2" fontId="0" fillId="24" borderId="12" xfId="0" applyNumberFormat="1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24" borderId="10" xfId="0" applyNumberFormat="1" applyFill="1" applyBorder="1" applyAlignment="1">
      <alignment/>
    </xf>
    <xf numFmtId="164" fontId="0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4" fontId="26" fillId="0" borderId="10" xfId="0" applyNumberFormat="1" applyFont="1" applyBorder="1" applyAlignment="1">
      <alignment horizontal="right"/>
    </xf>
    <xf numFmtId="164" fontId="26" fillId="0" borderId="10" xfId="0" applyNumberFormat="1" applyFont="1" applyBorder="1" applyAlignment="1">
      <alignment horizontal="right"/>
    </xf>
    <xf numFmtId="164" fontId="26" fillId="0" borderId="0" xfId="0" applyNumberFormat="1" applyFont="1" applyAlignment="1">
      <alignment horizontal="right"/>
    </xf>
    <xf numFmtId="0" fontId="22" fillId="0" borderId="0" xfId="0" applyFont="1" applyBorder="1" applyAlignment="1">
      <alignment horizontal="center"/>
    </xf>
    <xf numFmtId="4" fontId="26" fillId="0" borderId="0" xfId="0" applyNumberFormat="1" applyFont="1" applyBorder="1" applyAlignment="1">
      <alignment horizontal="right"/>
    </xf>
    <xf numFmtId="164" fontId="26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32" fillId="0" borderId="0" xfId="0" applyFont="1" applyAlignment="1">
      <alignment wrapText="1"/>
    </xf>
    <xf numFmtId="0" fontId="32" fillId="0" borderId="0" xfId="0" applyFont="1" applyAlignment="1">
      <alignment/>
    </xf>
    <xf numFmtId="164" fontId="21" fillId="4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right" vertical="center" wrapText="1"/>
    </xf>
    <xf numFmtId="0" fontId="32" fillId="0" borderId="0" xfId="0" applyFont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workbookViewId="0" topLeftCell="D36">
      <selection activeCell="S39" sqref="S39"/>
    </sheetView>
  </sheetViews>
  <sheetFormatPr defaultColWidth="9.140625" defaultRowHeight="12.75"/>
  <cols>
    <col min="1" max="1" width="3.00390625" style="0" hidden="1" customWidth="1"/>
    <col min="2" max="2" width="3.57421875" style="0" hidden="1" customWidth="1"/>
    <col min="3" max="3" width="3.8515625" style="0" hidden="1" customWidth="1"/>
    <col min="4" max="4" width="7.00390625" style="0" customWidth="1"/>
    <col min="5" max="5" width="8.140625" style="0" customWidth="1"/>
    <col min="6" max="6" width="15.421875" style="0" customWidth="1"/>
    <col min="7" max="7" width="31.8515625" style="37" customWidth="1"/>
    <col min="8" max="8" width="14.57421875" style="0" customWidth="1"/>
    <col min="9" max="9" width="13.421875" style="0" customWidth="1"/>
    <col min="10" max="10" width="7.140625" style="0" hidden="1" customWidth="1"/>
    <col min="11" max="11" width="6.7109375" style="0" hidden="1" customWidth="1"/>
    <col min="12" max="12" width="6.8515625" style="0" hidden="1" customWidth="1"/>
    <col min="13" max="13" width="7.7109375" style="0" hidden="1" customWidth="1"/>
    <col min="14" max="14" width="7.421875" style="0" hidden="1" customWidth="1"/>
    <col min="15" max="15" width="0" style="0" hidden="1" customWidth="1"/>
    <col min="16" max="16" width="14.28125" style="0" customWidth="1"/>
    <col min="17" max="17" width="15.28125" style="0" customWidth="1"/>
    <col min="18" max="18" width="10.421875" style="0" customWidth="1"/>
    <col min="19" max="19" width="13.00390625" style="0" customWidth="1"/>
    <col min="20" max="21" width="0" style="0" hidden="1" customWidth="1"/>
    <col min="24" max="24" width="7.28125" style="0" customWidth="1"/>
  </cols>
  <sheetData>
    <row r="1" spans="4:8" ht="25.5" customHeight="1">
      <c r="D1" s="109"/>
      <c r="E1" s="109"/>
      <c r="F1" s="109"/>
      <c r="G1" s="109"/>
      <c r="H1" s="109"/>
    </row>
    <row r="2" ht="12.75">
      <c r="G2"/>
    </row>
    <row r="3" spans="4:7" ht="15.75">
      <c r="D3" s="106" t="s">
        <v>229</v>
      </c>
      <c r="G3"/>
    </row>
    <row r="4" ht="24.75" customHeight="1">
      <c r="G4"/>
    </row>
    <row r="5" spans="3:19" ht="78" customHeight="1">
      <c r="C5" s="2" t="s">
        <v>0</v>
      </c>
      <c r="D5" s="3" t="s">
        <v>1</v>
      </c>
      <c r="E5" s="4" t="s">
        <v>2</v>
      </c>
      <c r="F5" s="4" t="s">
        <v>3</v>
      </c>
      <c r="G5" s="4" t="s">
        <v>4</v>
      </c>
      <c r="H5" s="4" t="s">
        <v>5</v>
      </c>
      <c r="I5" s="5" t="s">
        <v>6</v>
      </c>
      <c r="J5" s="3" t="s">
        <v>7</v>
      </c>
      <c r="K5" s="3" t="s">
        <v>8</v>
      </c>
      <c r="L5" s="3" t="s">
        <v>9</v>
      </c>
      <c r="M5" s="3" t="s">
        <v>10</v>
      </c>
      <c r="N5" s="3" t="s">
        <v>11</v>
      </c>
      <c r="O5" s="4" t="s">
        <v>12</v>
      </c>
      <c r="P5" s="5" t="s">
        <v>13</v>
      </c>
      <c r="Q5" s="5" t="s">
        <v>231</v>
      </c>
      <c r="R5" s="5" t="s">
        <v>12</v>
      </c>
      <c r="S5" s="5" t="s">
        <v>14</v>
      </c>
    </row>
    <row r="6" spans="1:20" ht="69.75" customHeight="1">
      <c r="A6">
        <v>1</v>
      </c>
      <c r="B6">
        <v>1</v>
      </c>
      <c r="C6" s="6">
        <v>8</v>
      </c>
      <c r="D6" s="7">
        <v>1</v>
      </c>
      <c r="E6" s="8">
        <v>2706</v>
      </c>
      <c r="F6" s="7" t="s">
        <v>15</v>
      </c>
      <c r="G6" s="9" t="s">
        <v>16</v>
      </c>
      <c r="H6" s="10">
        <v>6230</v>
      </c>
      <c r="I6" s="11">
        <v>3000</v>
      </c>
      <c r="J6" s="12">
        <v>19</v>
      </c>
      <c r="K6" s="12">
        <v>20</v>
      </c>
      <c r="L6" s="12">
        <v>22</v>
      </c>
      <c r="M6" s="12">
        <v>21</v>
      </c>
      <c r="N6" s="12">
        <v>20</v>
      </c>
      <c r="O6" s="12">
        <f aca="true" t="shared" si="0" ref="O6:O22">SUM(J6:N6)</f>
        <v>102</v>
      </c>
      <c r="P6" s="11">
        <v>3000</v>
      </c>
      <c r="Q6" s="13">
        <f>P6</f>
        <v>3000</v>
      </c>
      <c r="R6" s="12">
        <f aca="true" t="shared" si="1" ref="R6:R22">O6/5</f>
        <v>20.4</v>
      </c>
      <c r="S6" s="12"/>
      <c r="T6" s="14">
        <f aca="true" t="shared" si="2" ref="T6:T22">Q6/(P6*2)</f>
        <v>0.5</v>
      </c>
    </row>
    <row r="7" spans="1:20" ht="84" customHeight="1">
      <c r="A7">
        <v>2</v>
      </c>
      <c r="B7">
        <v>2</v>
      </c>
      <c r="C7" s="6">
        <v>20</v>
      </c>
      <c r="D7" s="7">
        <v>2</v>
      </c>
      <c r="E7" s="8">
        <v>2809</v>
      </c>
      <c r="F7" s="7" t="s">
        <v>17</v>
      </c>
      <c r="G7" s="9" t="s">
        <v>18</v>
      </c>
      <c r="H7" s="10">
        <v>273</v>
      </c>
      <c r="I7" s="11">
        <v>1100</v>
      </c>
      <c r="J7" s="12">
        <v>20</v>
      </c>
      <c r="K7" s="12">
        <v>19</v>
      </c>
      <c r="L7" s="12">
        <v>20.5</v>
      </c>
      <c r="M7" s="12">
        <v>19</v>
      </c>
      <c r="N7" s="12">
        <v>20.5</v>
      </c>
      <c r="O7" s="12">
        <f t="shared" si="0"/>
        <v>99</v>
      </c>
      <c r="P7" s="11">
        <v>1100</v>
      </c>
      <c r="Q7" s="13">
        <f>P7</f>
        <v>1100</v>
      </c>
      <c r="R7" s="12">
        <f t="shared" si="1"/>
        <v>19.8</v>
      </c>
      <c r="S7" s="12"/>
      <c r="T7" s="14">
        <f t="shared" si="2"/>
        <v>0.5</v>
      </c>
    </row>
    <row r="8" spans="1:22" ht="45.75" customHeight="1">
      <c r="A8">
        <v>3</v>
      </c>
      <c r="B8">
        <v>3</v>
      </c>
      <c r="C8" s="15">
        <v>7</v>
      </c>
      <c r="D8" s="7">
        <v>3</v>
      </c>
      <c r="E8" s="8">
        <v>2705</v>
      </c>
      <c r="F8" s="7" t="s">
        <v>15</v>
      </c>
      <c r="G8" s="9" t="s">
        <v>19</v>
      </c>
      <c r="H8" s="10">
        <v>1385</v>
      </c>
      <c r="I8" s="11">
        <v>1000</v>
      </c>
      <c r="J8" s="12">
        <v>18</v>
      </c>
      <c r="K8" s="12">
        <v>19</v>
      </c>
      <c r="L8" s="12">
        <v>21</v>
      </c>
      <c r="M8" s="12">
        <v>20</v>
      </c>
      <c r="N8" s="12">
        <v>21</v>
      </c>
      <c r="O8" s="12">
        <f t="shared" si="0"/>
        <v>99</v>
      </c>
      <c r="P8" s="11">
        <v>1000</v>
      </c>
      <c r="Q8" s="13">
        <v>799.2</v>
      </c>
      <c r="R8" s="12">
        <f t="shared" si="1"/>
        <v>19.8</v>
      </c>
      <c r="S8" s="16" t="s">
        <v>20</v>
      </c>
      <c r="T8" s="17">
        <f t="shared" si="2"/>
        <v>0.3996</v>
      </c>
      <c r="U8" t="s">
        <v>21</v>
      </c>
      <c r="V8" s="14"/>
    </row>
    <row r="9" spans="1:22" ht="39.75" customHeight="1">
      <c r="A9">
        <v>4</v>
      </c>
      <c r="B9">
        <v>4</v>
      </c>
      <c r="C9" s="6">
        <v>9</v>
      </c>
      <c r="D9" s="7">
        <v>4</v>
      </c>
      <c r="E9" s="8">
        <v>2707</v>
      </c>
      <c r="F9" s="7" t="s">
        <v>22</v>
      </c>
      <c r="G9" s="9" t="s">
        <v>23</v>
      </c>
      <c r="H9" s="10">
        <v>1748</v>
      </c>
      <c r="I9" s="11">
        <v>1150</v>
      </c>
      <c r="J9" s="12">
        <v>19.5</v>
      </c>
      <c r="K9" s="12">
        <v>19.5</v>
      </c>
      <c r="L9" s="12">
        <v>20</v>
      </c>
      <c r="M9" s="12">
        <v>20</v>
      </c>
      <c r="N9" s="12">
        <v>20</v>
      </c>
      <c r="O9" s="12">
        <f t="shared" si="0"/>
        <v>99</v>
      </c>
      <c r="P9" s="11">
        <v>1150</v>
      </c>
      <c r="Q9" s="13">
        <f>P9</f>
        <v>1150</v>
      </c>
      <c r="R9" s="12">
        <f t="shared" si="1"/>
        <v>19.8</v>
      </c>
      <c r="S9" s="12"/>
      <c r="T9" s="14">
        <f t="shared" si="2"/>
        <v>0.5</v>
      </c>
      <c r="V9" s="14"/>
    </row>
    <row r="10" spans="1:22" ht="48.75" customHeight="1">
      <c r="A10">
        <v>5</v>
      </c>
      <c r="B10">
        <v>5</v>
      </c>
      <c r="C10" s="6">
        <v>5</v>
      </c>
      <c r="D10" s="7">
        <v>5</v>
      </c>
      <c r="E10" s="8">
        <v>2702</v>
      </c>
      <c r="F10" s="7" t="s">
        <v>24</v>
      </c>
      <c r="G10" s="9" t="s">
        <v>25</v>
      </c>
      <c r="H10" s="10">
        <v>5182</v>
      </c>
      <c r="I10" s="11">
        <v>3002.4</v>
      </c>
      <c r="J10" s="12">
        <v>19</v>
      </c>
      <c r="K10" s="12">
        <v>19</v>
      </c>
      <c r="L10" s="12">
        <v>20</v>
      </c>
      <c r="M10" s="12">
        <v>18</v>
      </c>
      <c r="N10" s="12">
        <v>22</v>
      </c>
      <c r="O10" s="12">
        <f t="shared" si="0"/>
        <v>98</v>
      </c>
      <c r="P10" s="11">
        <v>3000</v>
      </c>
      <c r="Q10" s="13">
        <f>P10</f>
        <v>3000</v>
      </c>
      <c r="R10" s="12">
        <f t="shared" si="1"/>
        <v>19.6</v>
      </c>
      <c r="S10" s="12"/>
      <c r="T10" s="14">
        <f t="shared" si="2"/>
        <v>0.5</v>
      </c>
      <c r="V10" s="14"/>
    </row>
    <row r="11" spans="1:22" ht="45.75" customHeight="1">
      <c r="A11">
        <v>6</v>
      </c>
      <c r="B11">
        <v>6</v>
      </c>
      <c r="C11" s="15">
        <v>10</v>
      </c>
      <c r="D11" s="7">
        <v>6</v>
      </c>
      <c r="E11" s="8">
        <v>2708</v>
      </c>
      <c r="F11" s="7" t="s">
        <v>22</v>
      </c>
      <c r="G11" s="9" t="s">
        <v>26</v>
      </c>
      <c r="H11" s="10">
        <v>1700</v>
      </c>
      <c r="I11" s="11">
        <v>1700</v>
      </c>
      <c r="J11" s="12">
        <v>20.5</v>
      </c>
      <c r="K11" s="12">
        <v>19.5</v>
      </c>
      <c r="L11" s="12">
        <v>20</v>
      </c>
      <c r="M11" s="12">
        <v>19</v>
      </c>
      <c r="N11" s="12">
        <v>18.5</v>
      </c>
      <c r="O11" s="12">
        <f t="shared" si="0"/>
        <v>97.5</v>
      </c>
      <c r="P11" s="11">
        <v>1700</v>
      </c>
      <c r="Q11" s="13">
        <f>60%*P11</f>
        <v>1020</v>
      </c>
      <c r="R11" s="12">
        <f t="shared" si="1"/>
        <v>19.5</v>
      </c>
      <c r="S11" s="16" t="s">
        <v>27</v>
      </c>
      <c r="T11" s="14">
        <f t="shared" si="2"/>
        <v>0.3</v>
      </c>
      <c r="U11" t="s">
        <v>21</v>
      </c>
      <c r="V11" s="14"/>
    </row>
    <row r="12" spans="1:23" ht="70.5" customHeight="1">
      <c r="A12">
        <v>7</v>
      </c>
      <c r="B12">
        <v>7</v>
      </c>
      <c r="C12" s="6">
        <v>14</v>
      </c>
      <c r="D12" s="7">
        <v>7</v>
      </c>
      <c r="E12" s="8">
        <v>2776</v>
      </c>
      <c r="F12" s="7" t="s">
        <v>28</v>
      </c>
      <c r="G12" s="9" t="s">
        <v>29</v>
      </c>
      <c r="H12" s="10">
        <v>6903</v>
      </c>
      <c r="I12" s="11">
        <v>1989.2</v>
      </c>
      <c r="J12" s="12">
        <v>17</v>
      </c>
      <c r="K12" s="12">
        <v>17</v>
      </c>
      <c r="L12" s="12">
        <v>20</v>
      </c>
      <c r="M12" s="12">
        <v>21</v>
      </c>
      <c r="N12" s="12">
        <v>20</v>
      </c>
      <c r="O12" s="12">
        <f t="shared" si="0"/>
        <v>95</v>
      </c>
      <c r="P12" s="11">
        <v>1989.1</v>
      </c>
      <c r="Q12" s="13">
        <f>P12</f>
        <v>1989.1</v>
      </c>
      <c r="R12" s="12">
        <f t="shared" si="1"/>
        <v>19</v>
      </c>
      <c r="S12" s="12"/>
      <c r="T12" s="14">
        <f t="shared" si="2"/>
        <v>0.5</v>
      </c>
      <c r="U12" s="18"/>
      <c r="V12" s="14"/>
      <c r="W12" s="18"/>
    </row>
    <row r="13" spans="1:23" ht="66.75" customHeight="1">
      <c r="A13">
        <v>8</v>
      </c>
      <c r="B13">
        <v>8</v>
      </c>
      <c r="C13" s="6">
        <v>16</v>
      </c>
      <c r="D13" s="7">
        <v>8</v>
      </c>
      <c r="E13" s="8">
        <v>2798</v>
      </c>
      <c r="F13" s="7" t="s">
        <v>30</v>
      </c>
      <c r="G13" s="9" t="s">
        <v>31</v>
      </c>
      <c r="H13" s="10">
        <v>5078</v>
      </c>
      <c r="I13" s="11">
        <v>3000</v>
      </c>
      <c r="J13" s="12">
        <v>19</v>
      </c>
      <c r="K13" s="12">
        <v>19</v>
      </c>
      <c r="L13" s="12">
        <v>19</v>
      </c>
      <c r="M13" s="12">
        <v>19</v>
      </c>
      <c r="N13" s="12">
        <v>19</v>
      </c>
      <c r="O13" s="12">
        <f t="shared" si="0"/>
        <v>95</v>
      </c>
      <c r="P13" s="11">
        <v>3000</v>
      </c>
      <c r="Q13" s="13">
        <f>P13</f>
        <v>3000</v>
      </c>
      <c r="R13" s="12">
        <f t="shared" si="1"/>
        <v>19</v>
      </c>
      <c r="S13" s="12"/>
      <c r="T13" s="14">
        <f t="shared" si="2"/>
        <v>0.5</v>
      </c>
      <c r="U13" s="18"/>
      <c r="V13" s="14"/>
      <c r="W13" s="18"/>
    </row>
    <row r="14" spans="1:23" ht="48" customHeight="1">
      <c r="A14">
        <v>9</v>
      </c>
      <c r="B14">
        <v>9</v>
      </c>
      <c r="C14" s="15">
        <v>6</v>
      </c>
      <c r="D14" s="7">
        <v>9</v>
      </c>
      <c r="E14" s="8">
        <v>2703</v>
      </c>
      <c r="F14" s="7" t="s">
        <v>24</v>
      </c>
      <c r="G14" s="9" t="s">
        <v>32</v>
      </c>
      <c r="H14" s="10">
        <v>4687</v>
      </c>
      <c r="I14" s="11">
        <v>3033.2</v>
      </c>
      <c r="J14" s="12">
        <v>20.5</v>
      </c>
      <c r="K14" s="12">
        <v>16</v>
      </c>
      <c r="L14" s="12">
        <v>19.5</v>
      </c>
      <c r="M14" s="12">
        <v>18</v>
      </c>
      <c r="N14" s="12">
        <v>19.5</v>
      </c>
      <c r="O14" s="12">
        <f t="shared" si="0"/>
        <v>93.5</v>
      </c>
      <c r="P14" s="11">
        <v>3000</v>
      </c>
      <c r="Q14" s="13">
        <f>60%*P14</f>
        <v>1800</v>
      </c>
      <c r="R14" s="12">
        <f t="shared" si="1"/>
        <v>18.7</v>
      </c>
      <c r="S14" s="16" t="s">
        <v>27</v>
      </c>
      <c r="T14" s="14">
        <f t="shared" si="2"/>
        <v>0.3</v>
      </c>
      <c r="U14" t="s">
        <v>21</v>
      </c>
      <c r="V14" s="14"/>
      <c r="W14" s="18"/>
    </row>
    <row r="15" spans="1:23" ht="54" customHeight="1">
      <c r="A15">
        <v>10</v>
      </c>
      <c r="B15">
        <v>10</v>
      </c>
      <c r="C15" s="6">
        <v>23</v>
      </c>
      <c r="D15" s="7">
        <v>10</v>
      </c>
      <c r="E15" s="8">
        <v>2716</v>
      </c>
      <c r="F15" s="7" t="s">
        <v>33</v>
      </c>
      <c r="G15" s="9" t="s">
        <v>34</v>
      </c>
      <c r="H15" s="10">
        <v>6561</v>
      </c>
      <c r="I15" s="19">
        <v>2012</v>
      </c>
      <c r="J15" s="12">
        <v>17.5</v>
      </c>
      <c r="K15" s="12">
        <v>18</v>
      </c>
      <c r="L15" s="12">
        <v>18</v>
      </c>
      <c r="M15" s="12">
        <v>18</v>
      </c>
      <c r="N15" s="12">
        <v>22</v>
      </c>
      <c r="O15" s="12">
        <f t="shared" si="0"/>
        <v>93.5</v>
      </c>
      <c r="P15" s="19">
        <v>2012</v>
      </c>
      <c r="Q15" s="13">
        <f>P15</f>
        <v>2012</v>
      </c>
      <c r="R15" s="12">
        <f t="shared" si="1"/>
        <v>18.7</v>
      </c>
      <c r="S15" s="12"/>
      <c r="T15" s="14">
        <f t="shared" si="2"/>
        <v>0.5</v>
      </c>
      <c r="U15" s="18"/>
      <c r="V15" s="14"/>
      <c r="W15" s="18"/>
    </row>
    <row r="16" spans="1:23" ht="75" customHeight="1">
      <c r="A16">
        <v>11</v>
      </c>
      <c r="B16">
        <v>11</v>
      </c>
      <c r="C16" s="6">
        <v>26</v>
      </c>
      <c r="D16" s="7">
        <v>11</v>
      </c>
      <c r="E16" s="8">
        <v>2768</v>
      </c>
      <c r="F16" s="7" t="s">
        <v>35</v>
      </c>
      <c r="G16" s="9" t="s">
        <v>234</v>
      </c>
      <c r="H16" s="10">
        <v>9658</v>
      </c>
      <c r="I16" s="19">
        <v>1936.9</v>
      </c>
      <c r="J16" s="12">
        <v>16.5</v>
      </c>
      <c r="K16" s="12">
        <v>17</v>
      </c>
      <c r="L16" s="12">
        <v>17</v>
      </c>
      <c r="M16" s="12">
        <v>15.5</v>
      </c>
      <c r="N16" s="12">
        <v>17</v>
      </c>
      <c r="O16" s="12">
        <f t="shared" si="0"/>
        <v>83</v>
      </c>
      <c r="P16" s="19">
        <v>1936.8</v>
      </c>
      <c r="Q16" s="13">
        <f>P16</f>
        <v>1936.8</v>
      </c>
      <c r="R16" s="12">
        <f t="shared" si="1"/>
        <v>16.6</v>
      </c>
      <c r="S16" s="12"/>
      <c r="T16" s="14">
        <f t="shared" si="2"/>
        <v>0.5</v>
      </c>
      <c r="U16" s="18"/>
      <c r="V16" s="14"/>
      <c r="W16" s="18"/>
    </row>
    <row r="17" spans="1:23" ht="48.75" customHeight="1">
      <c r="A17">
        <v>12</v>
      </c>
      <c r="B17">
        <v>12</v>
      </c>
      <c r="C17" s="15">
        <v>21</v>
      </c>
      <c r="D17" s="7">
        <v>12</v>
      </c>
      <c r="E17" s="8">
        <v>2810</v>
      </c>
      <c r="F17" s="7" t="s">
        <v>17</v>
      </c>
      <c r="G17" s="9" t="s">
        <v>36</v>
      </c>
      <c r="H17" s="10">
        <v>356</v>
      </c>
      <c r="I17" s="11">
        <v>750</v>
      </c>
      <c r="J17" s="12">
        <v>16</v>
      </c>
      <c r="K17" s="12">
        <v>17</v>
      </c>
      <c r="L17" s="12">
        <v>15.5</v>
      </c>
      <c r="M17" s="12">
        <v>16</v>
      </c>
      <c r="N17" s="12">
        <v>16</v>
      </c>
      <c r="O17" s="12">
        <f t="shared" si="0"/>
        <v>80.5</v>
      </c>
      <c r="P17" s="11">
        <v>750</v>
      </c>
      <c r="Q17" s="13">
        <f>60%*P17</f>
        <v>450</v>
      </c>
      <c r="R17" s="12">
        <f t="shared" si="1"/>
        <v>16.1</v>
      </c>
      <c r="S17" s="16" t="s">
        <v>27</v>
      </c>
      <c r="T17" s="14">
        <f t="shared" si="2"/>
        <v>0.3</v>
      </c>
      <c r="U17" t="s">
        <v>21</v>
      </c>
      <c r="V17" s="14"/>
      <c r="W17" s="18"/>
    </row>
    <row r="18" spans="1:23" ht="63" customHeight="1">
      <c r="A18">
        <v>13</v>
      </c>
      <c r="B18">
        <v>13</v>
      </c>
      <c r="C18" s="15">
        <v>17</v>
      </c>
      <c r="D18" s="7">
        <v>13</v>
      </c>
      <c r="E18" s="8">
        <v>2799</v>
      </c>
      <c r="F18" s="20" t="s">
        <v>30</v>
      </c>
      <c r="G18" s="9" t="s">
        <v>37</v>
      </c>
      <c r="H18" s="10">
        <v>1606</v>
      </c>
      <c r="I18" s="11">
        <v>2000</v>
      </c>
      <c r="J18" s="12">
        <v>15.5</v>
      </c>
      <c r="K18" s="12">
        <v>16</v>
      </c>
      <c r="L18" s="12">
        <v>16</v>
      </c>
      <c r="M18" s="12">
        <v>15</v>
      </c>
      <c r="N18" s="12">
        <v>16</v>
      </c>
      <c r="O18" s="12">
        <f t="shared" si="0"/>
        <v>78.5</v>
      </c>
      <c r="P18" s="11">
        <v>2000</v>
      </c>
      <c r="Q18" s="13">
        <f>60%*P18</f>
        <v>1200</v>
      </c>
      <c r="R18" s="12">
        <f t="shared" si="1"/>
        <v>15.7</v>
      </c>
      <c r="S18" s="16" t="s">
        <v>27</v>
      </c>
      <c r="T18" s="14">
        <f t="shared" si="2"/>
        <v>0.3</v>
      </c>
      <c r="U18" t="s">
        <v>21</v>
      </c>
      <c r="V18" s="14"/>
      <c r="W18" s="18"/>
    </row>
    <row r="19" spans="1:23" ht="60.75" customHeight="1">
      <c r="A19">
        <v>14</v>
      </c>
      <c r="B19">
        <v>14</v>
      </c>
      <c r="C19" s="6">
        <v>11</v>
      </c>
      <c r="D19" s="7">
        <v>14</v>
      </c>
      <c r="E19" s="8">
        <v>2770</v>
      </c>
      <c r="F19" s="7" t="s">
        <v>38</v>
      </c>
      <c r="G19" s="9" t="s">
        <v>39</v>
      </c>
      <c r="H19" s="10">
        <v>2955</v>
      </c>
      <c r="I19" s="11">
        <v>744.9</v>
      </c>
      <c r="J19" s="12">
        <v>13.5</v>
      </c>
      <c r="K19" s="12">
        <v>14</v>
      </c>
      <c r="L19" s="12">
        <v>17</v>
      </c>
      <c r="M19" s="12">
        <v>13.5</v>
      </c>
      <c r="N19" s="12">
        <v>16.5</v>
      </c>
      <c r="O19" s="12">
        <f t="shared" si="0"/>
        <v>74.5</v>
      </c>
      <c r="P19" s="11">
        <v>744.9</v>
      </c>
      <c r="Q19" s="13">
        <v>446.9</v>
      </c>
      <c r="R19" s="12">
        <f t="shared" si="1"/>
        <v>14.9</v>
      </c>
      <c r="S19" s="16" t="s">
        <v>27</v>
      </c>
      <c r="T19" s="14">
        <f t="shared" si="2"/>
        <v>0.29997315075849107</v>
      </c>
      <c r="V19" s="14"/>
      <c r="W19" s="21"/>
    </row>
    <row r="20" spans="1:23" ht="55.5" customHeight="1">
      <c r="A20">
        <v>15</v>
      </c>
      <c r="C20" s="6">
        <v>1</v>
      </c>
      <c r="D20" s="7">
        <v>15</v>
      </c>
      <c r="E20" s="8">
        <v>2665</v>
      </c>
      <c r="F20" s="7" t="s">
        <v>40</v>
      </c>
      <c r="G20" s="9" t="s">
        <v>41</v>
      </c>
      <c r="H20" s="10">
        <v>3340</v>
      </c>
      <c r="I20" s="11">
        <v>1260.2</v>
      </c>
      <c r="J20" s="12">
        <v>14</v>
      </c>
      <c r="K20" s="12">
        <v>14</v>
      </c>
      <c r="L20" s="12">
        <v>18.5</v>
      </c>
      <c r="M20" s="12">
        <v>14</v>
      </c>
      <c r="N20" s="12">
        <v>14</v>
      </c>
      <c r="O20" s="12">
        <f t="shared" si="0"/>
        <v>74.5</v>
      </c>
      <c r="P20" s="11">
        <v>1260.1</v>
      </c>
      <c r="Q20" s="13">
        <v>756.1</v>
      </c>
      <c r="R20" s="12">
        <f t="shared" si="1"/>
        <v>14.9</v>
      </c>
      <c r="S20" s="16" t="s">
        <v>27</v>
      </c>
      <c r="T20" s="14">
        <f t="shared" si="2"/>
        <v>0.30001587175620986</v>
      </c>
      <c r="U20" s="18"/>
      <c r="V20" s="14"/>
      <c r="W20" s="18"/>
    </row>
    <row r="21" spans="1:23" ht="63" customHeight="1">
      <c r="A21">
        <v>16</v>
      </c>
      <c r="C21" s="15">
        <v>25</v>
      </c>
      <c r="D21" s="7">
        <v>16</v>
      </c>
      <c r="E21" s="8">
        <v>2803</v>
      </c>
      <c r="F21" s="7" t="s">
        <v>42</v>
      </c>
      <c r="G21" s="9" t="s">
        <v>43</v>
      </c>
      <c r="H21" s="10">
        <v>20717</v>
      </c>
      <c r="I21" s="11">
        <v>2999.3</v>
      </c>
      <c r="J21" s="12">
        <v>14</v>
      </c>
      <c r="K21" s="12">
        <v>14</v>
      </c>
      <c r="L21" s="12">
        <v>17</v>
      </c>
      <c r="M21" s="12">
        <v>14</v>
      </c>
      <c r="N21" s="12">
        <v>14.5</v>
      </c>
      <c r="O21" s="12">
        <f t="shared" si="0"/>
        <v>73.5</v>
      </c>
      <c r="P21" s="11">
        <v>2999.3</v>
      </c>
      <c r="Q21" s="13">
        <v>1799.6</v>
      </c>
      <c r="R21" s="12">
        <f t="shared" si="1"/>
        <v>14.7</v>
      </c>
      <c r="S21" s="16" t="s">
        <v>27</v>
      </c>
      <c r="T21" s="14">
        <f t="shared" si="2"/>
        <v>0.3000033341112926</v>
      </c>
      <c r="U21" s="18"/>
      <c r="V21" s="14"/>
      <c r="W21" s="18"/>
    </row>
    <row r="22" spans="1:23" ht="105" customHeight="1">
      <c r="A22">
        <v>17</v>
      </c>
      <c r="C22" s="15">
        <v>12</v>
      </c>
      <c r="D22" s="7">
        <v>17</v>
      </c>
      <c r="E22" s="8">
        <v>2681</v>
      </c>
      <c r="F22" s="7" t="s">
        <v>44</v>
      </c>
      <c r="G22" s="9" t="s">
        <v>233</v>
      </c>
      <c r="H22" s="10">
        <v>7442</v>
      </c>
      <c r="I22" s="11">
        <v>1350.5</v>
      </c>
      <c r="J22" s="12">
        <v>14</v>
      </c>
      <c r="K22" s="12">
        <v>14</v>
      </c>
      <c r="L22" s="12">
        <v>14</v>
      </c>
      <c r="M22" s="12">
        <v>14</v>
      </c>
      <c r="N22" s="12">
        <v>14</v>
      </c>
      <c r="O22" s="12">
        <f t="shared" si="0"/>
        <v>70</v>
      </c>
      <c r="P22" s="11">
        <v>1350.5</v>
      </c>
      <c r="Q22" s="13">
        <f>60%*P22</f>
        <v>810.3</v>
      </c>
      <c r="R22" s="12">
        <f t="shared" si="1"/>
        <v>14</v>
      </c>
      <c r="S22" s="16" t="s">
        <v>27</v>
      </c>
      <c r="T22" s="14">
        <f t="shared" si="2"/>
        <v>0.3</v>
      </c>
      <c r="V22" s="14"/>
      <c r="W22" s="18"/>
    </row>
    <row r="23" spans="3:23" ht="38.25" customHeight="1">
      <c r="C23" s="22"/>
      <c r="D23" s="23"/>
      <c r="E23" s="24"/>
      <c r="F23" s="23"/>
      <c r="G23" s="25" t="s">
        <v>45</v>
      </c>
      <c r="H23" s="26">
        <f aca="true" t="shared" si="3" ref="H23:Q23">SUM(H6:H22)</f>
        <v>85821</v>
      </c>
      <c r="I23" s="27">
        <f t="shared" si="3"/>
        <v>32028.600000000002</v>
      </c>
      <c r="J23" s="26">
        <f t="shared" si="3"/>
        <v>293.5</v>
      </c>
      <c r="K23" s="26">
        <f t="shared" si="3"/>
        <v>292</v>
      </c>
      <c r="L23" s="26">
        <f t="shared" si="3"/>
        <v>315</v>
      </c>
      <c r="M23" s="26">
        <f t="shared" si="3"/>
        <v>295</v>
      </c>
      <c r="N23" s="26">
        <f t="shared" si="3"/>
        <v>310.5</v>
      </c>
      <c r="O23" s="26">
        <f t="shared" si="3"/>
        <v>1506</v>
      </c>
      <c r="P23" s="27">
        <f t="shared" si="3"/>
        <v>31992.699999999997</v>
      </c>
      <c r="Q23" s="28">
        <f t="shared" si="3"/>
        <v>26270</v>
      </c>
      <c r="R23" s="29"/>
      <c r="S23" s="30"/>
      <c r="U23" s="14"/>
      <c r="V23" s="31"/>
      <c r="W23" s="18"/>
    </row>
    <row r="24" spans="7:18" ht="23.25" customHeight="1" hidden="1">
      <c r="G24" s="32" t="s">
        <v>46</v>
      </c>
      <c r="H24" s="33">
        <v>64524</v>
      </c>
      <c r="I24" s="34">
        <v>25079.7</v>
      </c>
      <c r="J24" s="34"/>
      <c r="K24" s="34"/>
      <c r="L24" s="34"/>
      <c r="M24" s="34"/>
      <c r="N24" s="34"/>
      <c r="O24" s="34"/>
      <c r="P24" s="34">
        <v>25043.9</v>
      </c>
      <c r="Q24" s="35">
        <v>19321.2</v>
      </c>
      <c r="R24" s="36"/>
    </row>
    <row r="25" spans="7:18" ht="27.75" customHeight="1" hidden="1">
      <c r="G25" s="32" t="s">
        <v>47</v>
      </c>
      <c r="H25" s="33">
        <v>5078</v>
      </c>
      <c r="I25" s="34">
        <v>3000</v>
      </c>
      <c r="J25" s="34"/>
      <c r="K25" s="34"/>
      <c r="L25" s="34"/>
      <c r="M25" s="34"/>
      <c r="N25" s="34"/>
      <c r="O25" s="34"/>
      <c r="P25" s="34">
        <v>3000</v>
      </c>
      <c r="Q25" s="35">
        <v>3000</v>
      </c>
      <c r="R25" s="36"/>
    </row>
    <row r="26" spans="7:18" ht="24.75" customHeight="1" hidden="1">
      <c r="G26" s="32" t="s">
        <v>48</v>
      </c>
      <c r="H26" s="33">
        <v>16219</v>
      </c>
      <c r="I26" s="34">
        <v>3948.9</v>
      </c>
      <c r="J26" s="34"/>
      <c r="K26" s="34"/>
      <c r="L26" s="34"/>
      <c r="M26" s="34"/>
      <c r="N26" s="34"/>
      <c r="O26" s="34"/>
      <c r="P26" s="34">
        <v>3948.8</v>
      </c>
      <c r="Q26" s="35">
        <v>3948.8</v>
      </c>
      <c r="R26" s="36"/>
    </row>
    <row r="27" spans="8:17" ht="12.75"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9" spans="4:16" ht="12.75">
      <c r="D29" s="1"/>
      <c r="P29" s="1"/>
    </row>
    <row r="30" spans="6:7" ht="18">
      <c r="F30" s="39" t="s">
        <v>49</v>
      </c>
      <c r="G30" s="40"/>
    </row>
    <row r="31" spans="4:20" ht="78.75" customHeight="1">
      <c r="D31" s="3" t="s">
        <v>1</v>
      </c>
      <c r="E31" s="4" t="s">
        <v>2</v>
      </c>
      <c r="F31" s="4" t="s">
        <v>3</v>
      </c>
      <c r="G31" s="4" t="s">
        <v>4</v>
      </c>
      <c r="H31" s="4" t="s">
        <v>5</v>
      </c>
      <c r="I31" s="5" t="s">
        <v>6</v>
      </c>
      <c r="J31" s="3" t="s">
        <v>7</v>
      </c>
      <c r="K31" s="3" t="s">
        <v>8</v>
      </c>
      <c r="L31" s="3" t="s">
        <v>9</v>
      </c>
      <c r="M31" s="3" t="s">
        <v>10</v>
      </c>
      <c r="N31" s="3" t="s">
        <v>11</v>
      </c>
      <c r="O31" s="4" t="s">
        <v>12</v>
      </c>
      <c r="P31" s="5" t="s">
        <v>13</v>
      </c>
      <c r="Q31" s="107" t="s">
        <v>51</v>
      </c>
      <c r="R31" s="5" t="s">
        <v>12</v>
      </c>
      <c r="S31" s="5" t="s">
        <v>14</v>
      </c>
      <c r="T31" s="5" t="s">
        <v>14</v>
      </c>
    </row>
    <row r="32" spans="4:19" ht="54.75" customHeight="1">
      <c r="D32" s="41">
        <v>18</v>
      </c>
      <c r="E32" s="8">
        <v>2767</v>
      </c>
      <c r="F32" s="7" t="s">
        <v>35</v>
      </c>
      <c r="G32" s="9" t="s">
        <v>50</v>
      </c>
      <c r="H32" s="10">
        <v>6735</v>
      </c>
      <c r="I32" s="19">
        <v>1473.9</v>
      </c>
      <c r="J32" s="42">
        <v>13.5</v>
      </c>
      <c r="K32" s="42">
        <v>13.5</v>
      </c>
      <c r="L32" s="42">
        <v>14</v>
      </c>
      <c r="M32" s="42">
        <v>13.5</v>
      </c>
      <c r="N32" s="42">
        <v>14</v>
      </c>
      <c r="O32" s="42">
        <f aca="true" t="shared" si="4" ref="O32:O40">SUM(J32:N32)</f>
        <v>68.5</v>
      </c>
      <c r="P32" s="19">
        <v>1473.8</v>
      </c>
      <c r="Q32" s="43" t="s">
        <v>51</v>
      </c>
      <c r="R32" s="44">
        <f aca="true" t="shared" si="5" ref="R32:R40">O32/5</f>
        <v>13.7</v>
      </c>
      <c r="S32" s="45" t="s">
        <v>21</v>
      </c>
    </row>
    <row r="33" spans="4:19" ht="78.75">
      <c r="D33" s="41">
        <v>19</v>
      </c>
      <c r="E33" s="8">
        <v>2771</v>
      </c>
      <c r="F33" s="7" t="s">
        <v>38</v>
      </c>
      <c r="G33" s="9" t="s">
        <v>52</v>
      </c>
      <c r="H33" s="10">
        <v>3345</v>
      </c>
      <c r="I33" s="11">
        <v>801</v>
      </c>
      <c r="J33" s="42">
        <v>12.5</v>
      </c>
      <c r="K33" s="42">
        <v>13</v>
      </c>
      <c r="L33" s="42">
        <v>14</v>
      </c>
      <c r="M33" s="42">
        <v>12</v>
      </c>
      <c r="N33" s="42">
        <v>16</v>
      </c>
      <c r="O33" s="42">
        <f t="shared" si="4"/>
        <v>67.5</v>
      </c>
      <c r="P33" s="11">
        <v>801</v>
      </c>
      <c r="Q33" s="43" t="s">
        <v>51</v>
      </c>
      <c r="R33" s="44">
        <f t="shared" si="5"/>
        <v>13.5</v>
      </c>
      <c r="S33" s="45" t="s">
        <v>21</v>
      </c>
    </row>
    <row r="34" spans="4:19" ht="64.5" customHeight="1">
      <c r="D34" s="41">
        <v>20</v>
      </c>
      <c r="E34" s="8">
        <v>2717</v>
      </c>
      <c r="F34" s="7" t="s">
        <v>33</v>
      </c>
      <c r="G34" s="9" t="s">
        <v>235</v>
      </c>
      <c r="H34" s="10">
        <v>8182</v>
      </c>
      <c r="I34" s="19">
        <v>2553</v>
      </c>
      <c r="J34" s="42">
        <v>13</v>
      </c>
      <c r="K34" s="42">
        <v>13</v>
      </c>
      <c r="L34" s="42">
        <v>14</v>
      </c>
      <c r="M34" s="42">
        <v>13</v>
      </c>
      <c r="N34" s="42">
        <v>14</v>
      </c>
      <c r="O34" s="42">
        <f t="shared" si="4"/>
        <v>67</v>
      </c>
      <c r="P34" s="19">
        <v>2553</v>
      </c>
      <c r="Q34" s="43" t="s">
        <v>51</v>
      </c>
      <c r="R34" s="44">
        <f t="shared" si="5"/>
        <v>13.4</v>
      </c>
      <c r="S34" s="45" t="s">
        <v>21</v>
      </c>
    </row>
    <row r="35" spans="4:19" ht="42" customHeight="1">
      <c r="D35" s="41">
        <v>21</v>
      </c>
      <c r="E35" s="8">
        <v>2691</v>
      </c>
      <c r="F35" s="7" t="s">
        <v>53</v>
      </c>
      <c r="G35" s="9" t="s">
        <v>54</v>
      </c>
      <c r="H35" s="10">
        <v>4932</v>
      </c>
      <c r="I35" s="11">
        <v>2840.2</v>
      </c>
      <c r="J35" s="42">
        <v>11</v>
      </c>
      <c r="K35" s="42">
        <v>12</v>
      </c>
      <c r="L35" s="42">
        <v>12.5</v>
      </c>
      <c r="M35" s="42">
        <v>12</v>
      </c>
      <c r="N35" s="42">
        <v>12.5</v>
      </c>
      <c r="O35" s="42">
        <f t="shared" si="4"/>
        <v>60</v>
      </c>
      <c r="P35" s="11">
        <v>2840.1</v>
      </c>
      <c r="Q35" s="43" t="s">
        <v>51</v>
      </c>
      <c r="R35" s="44">
        <f t="shared" si="5"/>
        <v>12</v>
      </c>
      <c r="S35" s="41" t="s">
        <v>55</v>
      </c>
    </row>
    <row r="36" spans="4:19" ht="75.75" customHeight="1">
      <c r="D36" s="41">
        <v>22</v>
      </c>
      <c r="E36" s="8">
        <v>2682</v>
      </c>
      <c r="F36" s="7" t="s">
        <v>44</v>
      </c>
      <c r="G36" s="9" t="s">
        <v>236</v>
      </c>
      <c r="H36" s="10">
        <v>12100</v>
      </c>
      <c r="I36" s="11">
        <v>2301.7</v>
      </c>
      <c r="J36" s="42">
        <v>11.5</v>
      </c>
      <c r="K36" s="42">
        <v>10.5</v>
      </c>
      <c r="L36" s="42">
        <v>11</v>
      </c>
      <c r="M36" s="42">
        <v>10.5</v>
      </c>
      <c r="N36" s="42">
        <v>12</v>
      </c>
      <c r="O36" s="42">
        <f t="shared" si="4"/>
        <v>55.5</v>
      </c>
      <c r="P36" s="11">
        <v>2301.7</v>
      </c>
      <c r="Q36" s="43" t="s">
        <v>51</v>
      </c>
      <c r="R36" s="44">
        <f t="shared" si="5"/>
        <v>11.1</v>
      </c>
      <c r="S36" s="45" t="s">
        <v>21</v>
      </c>
    </row>
    <row r="37" spans="4:19" ht="45">
      <c r="D37" s="41">
        <v>23</v>
      </c>
      <c r="E37" s="8">
        <v>2666</v>
      </c>
      <c r="F37" s="7" t="s">
        <v>40</v>
      </c>
      <c r="G37" s="9" t="s">
        <v>237</v>
      </c>
      <c r="H37" s="10">
        <v>2400</v>
      </c>
      <c r="I37" s="19">
        <v>796.4</v>
      </c>
      <c r="J37" s="42">
        <v>10</v>
      </c>
      <c r="K37" s="42">
        <v>9</v>
      </c>
      <c r="L37" s="42">
        <v>12.5</v>
      </c>
      <c r="M37" s="42">
        <v>9</v>
      </c>
      <c r="N37" s="42">
        <v>12.5</v>
      </c>
      <c r="O37" s="42">
        <f t="shared" si="4"/>
        <v>53</v>
      </c>
      <c r="P37" s="19">
        <v>796.3</v>
      </c>
      <c r="Q37" s="43" t="s">
        <v>51</v>
      </c>
      <c r="R37" s="44">
        <f t="shared" si="5"/>
        <v>10.6</v>
      </c>
      <c r="S37" s="45" t="s">
        <v>21</v>
      </c>
    </row>
    <row r="38" spans="4:19" ht="56.25">
      <c r="D38" s="41">
        <v>24</v>
      </c>
      <c r="E38" s="8">
        <v>2804</v>
      </c>
      <c r="F38" s="7" t="s">
        <v>42</v>
      </c>
      <c r="G38" s="9" t="s">
        <v>56</v>
      </c>
      <c r="H38" s="10">
        <v>13081</v>
      </c>
      <c r="I38" s="11">
        <v>1421.9</v>
      </c>
      <c r="J38" s="42">
        <v>9</v>
      </c>
      <c r="K38" s="42">
        <v>10</v>
      </c>
      <c r="L38" s="42">
        <v>13</v>
      </c>
      <c r="M38" s="42">
        <v>9.5</v>
      </c>
      <c r="N38" s="42">
        <v>10.5</v>
      </c>
      <c r="O38" s="42">
        <f t="shared" si="4"/>
        <v>52</v>
      </c>
      <c r="P38" s="11">
        <v>1421.8</v>
      </c>
      <c r="Q38" s="43" t="s">
        <v>51</v>
      </c>
      <c r="R38" s="44">
        <f t="shared" si="5"/>
        <v>10.4</v>
      </c>
      <c r="S38" s="45" t="s">
        <v>21</v>
      </c>
    </row>
    <row r="39" spans="4:19" ht="141.75" customHeight="1">
      <c r="D39" s="41">
        <v>25</v>
      </c>
      <c r="E39" s="8">
        <v>2775</v>
      </c>
      <c r="F39" s="7" t="s">
        <v>28</v>
      </c>
      <c r="G39" s="9" t="s">
        <v>238</v>
      </c>
      <c r="H39" s="10">
        <v>16505</v>
      </c>
      <c r="I39" s="11">
        <v>2042.2</v>
      </c>
      <c r="J39" s="42">
        <v>9</v>
      </c>
      <c r="K39" s="42">
        <v>9</v>
      </c>
      <c r="L39" s="42">
        <v>9</v>
      </c>
      <c r="M39" s="42">
        <v>9</v>
      </c>
      <c r="N39" s="42">
        <v>9</v>
      </c>
      <c r="O39" s="42">
        <f t="shared" si="4"/>
        <v>45</v>
      </c>
      <c r="P39" s="11">
        <v>2042.2</v>
      </c>
      <c r="Q39" s="43" t="s">
        <v>51</v>
      </c>
      <c r="R39" s="44">
        <f t="shared" si="5"/>
        <v>9</v>
      </c>
      <c r="S39" s="45" t="s">
        <v>21</v>
      </c>
    </row>
    <row r="40" spans="4:19" ht="63" customHeight="1">
      <c r="D40" s="41">
        <v>26</v>
      </c>
      <c r="E40" s="8">
        <v>2759</v>
      </c>
      <c r="F40" s="7" t="s">
        <v>57</v>
      </c>
      <c r="G40" s="9" t="s">
        <v>58</v>
      </c>
      <c r="H40" s="10">
        <v>19175</v>
      </c>
      <c r="I40" s="11">
        <v>2999.3</v>
      </c>
      <c r="J40" s="42">
        <v>9</v>
      </c>
      <c r="K40" s="42">
        <v>9</v>
      </c>
      <c r="L40" s="42">
        <v>9</v>
      </c>
      <c r="M40" s="42">
        <v>8</v>
      </c>
      <c r="N40" s="42">
        <v>9.5</v>
      </c>
      <c r="O40" s="42">
        <f t="shared" si="4"/>
        <v>44.5</v>
      </c>
      <c r="P40" s="46">
        <v>2999.3</v>
      </c>
      <c r="Q40" s="47" t="s">
        <v>51</v>
      </c>
      <c r="R40" s="44">
        <f t="shared" si="5"/>
        <v>8.9</v>
      </c>
      <c r="S40" s="41" t="s">
        <v>55</v>
      </c>
    </row>
    <row r="41" spans="7:17" ht="34.5" customHeight="1">
      <c r="G41" s="25" t="s">
        <v>59</v>
      </c>
      <c r="H41" s="26">
        <f aca="true" t="shared" si="6" ref="H41:Q41">SUM(H32:H40)</f>
        <v>86455</v>
      </c>
      <c r="I41" s="27">
        <f t="shared" si="6"/>
        <v>17229.6</v>
      </c>
      <c r="J41" s="27">
        <f t="shared" si="6"/>
        <v>98.5</v>
      </c>
      <c r="K41" s="27">
        <f t="shared" si="6"/>
        <v>99</v>
      </c>
      <c r="L41" s="27">
        <f t="shared" si="6"/>
        <v>109</v>
      </c>
      <c r="M41" s="27">
        <f t="shared" si="6"/>
        <v>96.5</v>
      </c>
      <c r="N41" s="27">
        <f t="shared" si="6"/>
        <v>110</v>
      </c>
      <c r="O41" s="27">
        <f t="shared" si="6"/>
        <v>513</v>
      </c>
      <c r="P41" s="27">
        <f t="shared" si="6"/>
        <v>17229.199999999997</v>
      </c>
      <c r="Q41" s="27">
        <f t="shared" si="6"/>
        <v>0</v>
      </c>
    </row>
    <row r="42" spans="7:17" ht="33" customHeight="1">
      <c r="G42" s="25" t="s">
        <v>60</v>
      </c>
      <c r="H42" s="26">
        <f aca="true" t="shared" si="7" ref="H42:P42">H41+H23</f>
        <v>172276</v>
      </c>
      <c r="I42" s="26">
        <f t="shared" si="7"/>
        <v>49258.2</v>
      </c>
      <c r="J42" s="26">
        <f t="shared" si="7"/>
        <v>392</v>
      </c>
      <c r="K42" s="26">
        <f t="shared" si="7"/>
        <v>391</v>
      </c>
      <c r="L42" s="26">
        <f t="shared" si="7"/>
        <v>424</v>
      </c>
      <c r="M42" s="26">
        <f t="shared" si="7"/>
        <v>391.5</v>
      </c>
      <c r="N42" s="26">
        <f t="shared" si="7"/>
        <v>420.5</v>
      </c>
      <c r="O42" s="26">
        <f t="shared" si="7"/>
        <v>2019</v>
      </c>
      <c r="P42" s="26">
        <f t="shared" si="7"/>
        <v>49221.899999999994</v>
      </c>
      <c r="Q42" s="48"/>
    </row>
    <row r="43" spans="7:17" ht="12" customHeight="1">
      <c r="G43" s="108"/>
      <c r="H43" s="48"/>
      <c r="I43" s="48"/>
      <c r="J43" s="48"/>
      <c r="K43" s="48"/>
      <c r="L43" s="48"/>
      <c r="M43" s="48"/>
      <c r="N43" s="48"/>
      <c r="O43" s="48"/>
      <c r="P43" s="48"/>
      <c r="Q43" s="48"/>
    </row>
    <row r="44" ht="12.75">
      <c r="E44" s="1" t="s">
        <v>228</v>
      </c>
    </row>
  </sheetData>
  <sheetProtection/>
  <autoFilter ref="C5:R23"/>
  <mergeCells count="1">
    <mergeCell ref="D1:H1"/>
  </mergeCells>
  <printOptions/>
  <pageMargins left="0.11811023622047245" right="0.15748031496062992" top="0.61" bottom="0.35" header="0.41" footer="0.16"/>
  <pageSetup horizontalDpi="600" verticalDpi="600" orientation="landscape" paperSize="9" scale="80" r:id="rId1"/>
  <headerFooter alignWithMargins="0">
    <oddFooter>&amp;R&amp;P</oddFooter>
  </headerFooter>
  <rowBreaks count="2" manualBreakCount="2">
    <brk id="11" min="3" max="21" man="1"/>
    <brk id="19" min="3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115"/>
  <sheetViews>
    <sheetView tabSelected="1" workbookViewId="0" topLeftCell="D28">
      <selection activeCell="F28" sqref="F28"/>
    </sheetView>
  </sheetViews>
  <sheetFormatPr defaultColWidth="9.140625" defaultRowHeight="12.75"/>
  <cols>
    <col min="1" max="2" width="3.140625" style="0" hidden="1" customWidth="1"/>
    <col min="3" max="3" width="3.8515625" style="0" hidden="1" customWidth="1"/>
    <col min="4" max="4" width="6.7109375" style="0" customWidth="1"/>
    <col min="5" max="5" width="7.8515625" style="0" customWidth="1"/>
    <col min="6" max="6" width="23.28125" style="0" customWidth="1"/>
    <col min="7" max="7" width="43.57421875" style="0" customWidth="1"/>
    <col min="8" max="8" width="13.00390625" style="0" customWidth="1"/>
    <col min="9" max="9" width="14.421875" style="0" customWidth="1"/>
    <col min="10" max="10" width="14.140625" style="0" customWidth="1"/>
    <col min="11" max="11" width="15.00390625" style="0" customWidth="1"/>
    <col min="12" max="12" width="8.00390625" style="0" hidden="1" customWidth="1"/>
    <col min="13" max="13" width="6.7109375" style="0" hidden="1" customWidth="1"/>
    <col min="14" max="14" width="6.28125" style="0" hidden="1" customWidth="1"/>
    <col min="15" max="15" width="5.421875" style="0" hidden="1" customWidth="1"/>
    <col min="16" max="16" width="6.57421875" style="0" hidden="1" customWidth="1"/>
    <col min="17" max="17" width="7.7109375" style="0" hidden="1" customWidth="1"/>
    <col min="18" max="18" width="10.421875" style="0" customWidth="1"/>
    <col min="19" max="19" width="13.28125" style="0" customWidth="1"/>
    <col min="20" max="20" width="0" style="0" hidden="1" customWidth="1"/>
  </cols>
  <sheetData>
    <row r="1" spans="3:8" ht="15" customHeight="1">
      <c r="C1" s="49"/>
      <c r="D1" s="109"/>
      <c r="E1" s="109"/>
      <c r="F1" s="109"/>
      <c r="G1" s="109"/>
      <c r="H1" s="105"/>
    </row>
    <row r="2" ht="12.75">
      <c r="C2" s="49"/>
    </row>
    <row r="3" ht="15.75">
      <c r="D3" s="106" t="s">
        <v>230</v>
      </c>
    </row>
    <row r="4" ht="19.5" customHeight="1">
      <c r="T4" t="s">
        <v>61</v>
      </c>
    </row>
    <row r="5" spans="3:20" ht="75.75" customHeight="1">
      <c r="C5" s="2" t="s">
        <v>0</v>
      </c>
      <c r="D5" s="4" t="s">
        <v>62</v>
      </c>
      <c r="E5" s="2" t="s">
        <v>63</v>
      </c>
      <c r="F5" s="4" t="s">
        <v>64</v>
      </c>
      <c r="G5" s="4" t="s">
        <v>4</v>
      </c>
      <c r="H5" s="4" t="s">
        <v>65</v>
      </c>
      <c r="I5" s="4" t="s">
        <v>66</v>
      </c>
      <c r="J5" s="5" t="s">
        <v>13</v>
      </c>
      <c r="K5" s="5" t="s">
        <v>232</v>
      </c>
      <c r="L5" s="51" t="s">
        <v>7</v>
      </c>
      <c r="M5" s="51" t="s">
        <v>8</v>
      </c>
      <c r="N5" s="51" t="s">
        <v>9</v>
      </c>
      <c r="O5" s="51" t="s">
        <v>10</v>
      </c>
      <c r="P5" s="51" t="s">
        <v>11</v>
      </c>
      <c r="Q5" s="51" t="s">
        <v>12</v>
      </c>
      <c r="R5" s="5" t="s">
        <v>12</v>
      </c>
      <c r="S5" s="5" t="s">
        <v>14</v>
      </c>
      <c r="T5" s="5" t="s">
        <v>67</v>
      </c>
    </row>
    <row r="6" spans="1:20" ht="66" customHeight="1">
      <c r="A6">
        <v>1</v>
      </c>
      <c r="B6">
        <v>1</v>
      </c>
      <c r="C6" s="52">
        <v>46</v>
      </c>
      <c r="D6" s="52">
        <v>1</v>
      </c>
      <c r="E6" s="53">
        <v>2762</v>
      </c>
      <c r="F6" s="54" t="s">
        <v>68</v>
      </c>
      <c r="G6" s="54" t="s">
        <v>69</v>
      </c>
      <c r="H6" s="55">
        <v>690</v>
      </c>
      <c r="I6" s="56">
        <v>2776.6</v>
      </c>
      <c r="J6" s="57">
        <v>2004.2</v>
      </c>
      <c r="K6" s="58">
        <f aca="true" t="shared" si="0" ref="K6:K24">J6</f>
        <v>2004.2</v>
      </c>
      <c r="L6" s="59">
        <v>18.5</v>
      </c>
      <c r="M6" s="59">
        <v>18</v>
      </c>
      <c r="N6" s="59">
        <v>18.5</v>
      </c>
      <c r="O6" s="59">
        <v>18</v>
      </c>
      <c r="P6" s="59">
        <v>19</v>
      </c>
      <c r="Q6" s="60">
        <f aca="true" t="shared" si="1" ref="Q6:Q25">SUM(L6:P6)</f>
        <v>92</v>
      </c>
      <c r="R6" s="60">
        <f aca="true" t="shared" si="2" ref="R6:R25">Q6/5</f>
        <v>18.4</v>
      </c>
      <c r="S6" s="60"/>
      <c r="T6" s="61">
        <f aca="true" t="shared" si="3" ref="T6:T25">IF(J6&gt;1000,1000,J6)</f>
        <v>1000</v>
      </c>
    </row>
    <row r="7" spans="1:20" ht="42.75" customHeight="1">
      <c r="A7">
        <v>2</v>
      </c>
      <c r="B7">
        <v>2</v>
      </c>
      <c r="C7" s="52">
        <v>44</v>
      </c>
      <c r="D7" s="52">
        <v>2</v>
      </c>
      <c r="E7" s="53">
        <v>2758</v>
      </c>
      <c r="F7" s="54" t="s">
        <v>70</v>
      </c>
      <c r="G7" s="54" t="s">
        <v>71</v>
      </c>
      <c r="H7" s="55">
        <v>1901.22</v>
      </c>
      <c r="I7" s="56">
        <v>1995</v>
      </c>
      <c r="J7" s="57">
        <v>1995</v>
      </c>
      <c r="K7" s="58">
        <f t="shared" si="0"/>
        <v>1995</v>
      </c>
      <c r="L7" s="59">
        <v>16.5</v>
      </c>
      <c r="M7" s="59">
        <v>16</v>
      </c>
      <c r="N7" s="59">
        <v>17</v>
      </c>
      <c r="O7" s="59">
        <v>16</v>
      </c>
      <c r="P7" s="59">
        <v>16</v>
      </c>
      <c r="Q7" s="60">
        <f t="shared" si="1"/>
        <v>81.5</v>
      </c>
      <c r="R7" s="60">
        <f t="shared" si="2"/>
        <v>16.3</v>
      </c>
      <c r="S7" s="60"/>
      <c r="T7" s="61">
        <f t="shared" si="3"/>
        <v>1000</v>
      </c>
    </row>
    <row r="8" spans="1:20" ht="81.75" customHeight="1">
      <c r="A8">
        <v>3</v>
      </c>
      <c r="B8">
        <v>3</v>
      </c>
      <c r="C8" s="6">
        <v>6</v>
      </c>
      <c r="D8" s="52">
        <v>3</v>
      </c>
      <c r="E8" s="53">
        <v>2661</v>
      </c>
      <c r="F8" s="54" t="s">
        <v>72</v>
      </c>
      <c r="G8" s="54" t="s">
        <v>73</v>
      </c>
      <c r="H8" s="62">
        <v>2584</v>
      </c>
      <c r="I8" s="63">
        <f>J8</f>
        <v>890.9</v>
      </c>
      <c r="J8" s="57">
        <v>890.9</v>
      </c>
      <c r="K8" s="58">
        <f t="shared" si="0"/>
        <v>890.9</v>
      </c>
      <c r="L8" s="59">
        <v>14</v>
      </c>
      <c r="M8" s="59">
        <v>15.5</v>
      </c>
      <c r="N8" s="59">
        <v>15.5</v>
      </c>
      <c r="O8" s="59">
        <v>14</v>
      </c>
      <c r="P8" s="59">
        <v>16.5</v>
      </c>
      <c r="Q8" s="60">
        <f t="shared" si="1"/>
        <v>75.5</v>
      </c>
      <c r="R8" s="60">
        <f t="shared" si="2"/>
        <v>15.1</v>
      </c>
      <c r="S8" s="60"/>
      <c r="T8" s="61">
        <f t="shared" si="3"/>
        <v>890.9</v>
      </c>
    </row>
    <row r="9" spans="1:20" ht="59.25" customHeight="1">
      <c r="A9">
        <v>4</v>
      </c>
      <c r="B9">
        <v>4</v>
      </c>
      <c r="C9" s="52">
        <v>57</v>
      </c>
      <c r="D9" s="52">
        <v>4</v>
      </c>
      <c r="E9" s="54">
        <v>2764</v>
      </c>
      <c r="F9" s="54" t="s">
        <v>74</v>
      </c>
      <c r="G9" s="54" t="s">
        <v>75</v>
      </c>
      <c r="H9" s="62">
        <v>1404</v>
      </c>
      <c r="I9" s="63">
        <f>J9</f>
        <v>815</v>
      </c>
      <c r="J9" s="57">
        <v>815</v>
      </c>
      <c r="K9" s="58">
        <f t="shared" si="0"/>
        <v>815</v>
      </c>
      <c r="L9" s="59">
        <v>15</v>
      </c>
      <c r="M9" s="59">
        <v>15</v>
      </c>
      <c r="N9" s="59">
        <v>15</v>
      </c>
      <c r="O9" s="59">
        <v>13</v>
      </c>
      <c r="P9" s="59">
        <v>13</v>
      </c>
      <c r="Q9" s="60">
        <f t="shared" si="1"/>
        <v>71</v>
      </c>
      <c r="R9" s="60">
        <f t="shared" si="2"/>
        <v>14.2</v>
      </c>
      <c r="S9" s="60"/>
      <c r="T9" s="61">
        <f t="shared" si="3"/>
        <v>815</v>
      </c>
    </row>
    <row r="10" spans="1:20" ht="62.25" customHeight="1">
      <c r="A10">
        <v>5</v>
      </c>
      <c r="B10">
        <v>5</v>
      </c>
      <c r="C10" s="6">
        <v>14</v>
      </c>
      <c r="D10" s="52">
        <v>5</v>
      </c>
      <c r="E10" s="53">
        <v>2688</v>
      </c>
      <c r="F10" s="54" t="s">
        <v>76</v>
      </c>
      <c r="G10" s="54" t="s">
        <v>77</v>
      </c>
      <c r="H10" s="62">
        <v>115</v>
      </c>
      <c r="I10" s="63">
        <v>271.6</v>
      </c>
      <c r="J10" s="57">
        <v>271.5</v>
      </c>
      <c r="K10" s="58">
        <f t="shared" si="0"/>
        <v>271.5</v>
      </c>
      <c r="L10" s="59">
        <v>13.5</v>
      </c>
      <c r="M10" s="59">
        <v>13</v>
      </c>
      <c r="N10" s="59">
        <v>15</v>
      </c>
      <c r="O10" s="59">
        <v>14</v>
      </c>
      <c r="P10" s="59">
        <v>15</v>
      </c>
      <c r="Q10" s="60">
        <f t="shared" si="1"/>
        <v>70.5</v>
      </c>
      <c r="R10" s="60">
        <f t="shared" si="2"/>
        <v>14.1</v>
      </c>
      <c r="S10" s="60"/>
      <c r="T10" s="61">
        <f t="shared" si="3"/>
        <v>271.5</v>
      </c>
    </row>
    <row r="11" spans="1:20" ht="51.75" customHeight="1">
      <c r="A11">
        <v>6</v>
      </c>
      <c r="B11">
        <v>6</v>
      </c>
      <c r="C11" s="52">
        <v>56</v>
      </c>
      <c r="D11" s="52">
        <v>6</v>
      </c>
      <c r="E11" s="53">
        <v>2808</v>
      </c>
      <c r="F11" s="54" t="s">
        <v>78</v>
      </c>
      <c r="G11" s="54" t="s">
        <v>79</v>
      </c>
      <c r="H11" s="55">
        <v>1276</v>
      </c>
      <c r="I11" s="63">
        <f>J11</f>
        <v>1102.1</v>
      </c>
      <c r="J11" s="57">
        <v>1102.1</v>
      </c>
      <c r="K11" s="58">
        <f t="shared" si="0"/>
        <v>1102.1</v>
      </c>
      <c r="L11" s="59">
        <v>12.5</v>
      </c>
      <c r="M11" s="59">
        <v>14</v>
      </c>
      <c r="N11" s="59">
        <v>14</v>
      </c>
      <c r="O11" s="59">
        <v>14</v>
      </c>
      <c r="P11" s="59">
        <v>14</v>
      </c>
      <c r="Q11" s="60">
        <f t="shared" si="1"/>
        <v>68.5</v>
      </c>
      <c r="R11" s="60">
        <f t="shared" si="2"/>
        <v>13.7</v>
      </c>
      <c r="S11" s="60"/>
      <c r="T11" s="61">
        <f t="shared" si="3"/>
        <v>1000</v>
      </c>
    </row>
    <row r="12" spans="1:20" ht="54" customHeight="1">
      <c r="A12">
        <v>7</v>
      </c>
      <c r="B12">
        <v>7</v>
      </c>
      <c r="C12" s="6">
        <v>15</v>
      </c>
      <c r="D12" s="52">
        <v>7</v>
      </c>
      <c r="E12" s="53">
        <v>2694</v>
      </c>
      <c r="F12" s="54" t="s">
        <v>80</v>
      </c>
      <c r="G12" s="54" t="s">
        <v>81</v>
      </c>
      <c r="H12" s="62">
        <v>6298</v>
      </c>
      <c r="I12" s="63">
        <f>J12</f>
        <v>1385.6</v>
      </c>
      <c r="J12" s="57">
        <v>1385.6</v>
      </c>
      <c r="K12" s="58">
        <f t="shared" si="0"/>
        <v>1385.6</v>
      </c>
      <c r="L12" s="59">
        <v>14</v>
      </c>
      <c r="M12" s="59">
        <v>14</v>
      </c>
      <c r="N12" s="59">
        <v>13</v>
      </c>
      <c r="O12" s="59">
        <v>13</v>
      </c>
      <c r="P12" s="59">
        <v>13</v>
      </c>
      <c r="Q12" s="60">
        <f t="shared" si="1"/>
        <v>67</v>
      </c>
      <c r="R12" s="60">
        <f t="shared" si="2"/>
        <v>13.4</v>
      </c>
      <c r="S12" s="60"/>
      <c r="T12" s="61">
        <f t="shared" si="3"/>
        <v>1000</v>
      </c>
    </row>
    <row r="13" spans="1:20" ht="83.25" customHeight="1">
      <c r="A13">
        <v>8</v>
      </c>
      <c r="B13">
        <v>8</v>
      </c>
      <c r="C13" s="6">
        <v>4</v>
      </c>
      <c r="D13" s="52">
        <v>8</v>
      </c>
      <c r="E13" s="53">
        <v>2647</v>
      </c>
      <c r="F13" s="54" t="s">
        <v>82</v>
      </c>
      <c r="G13" s="54" t="s">
        <v>83</v>
      </c>
      <c r="H13" s="62">
        <v>2584</v>
      </c>
      <c r="I13" s="63">
        <f>J13</f>
        <v>2961.1</v>
      </c>
      <c r="J13" s="57">
        <v>2961.1</v>
      </c>
      <c r="K13" s="58">
        <f t="shared" si="0"/>
        <v>2961.1</v>
      </c>
      <c r="L13" s="59">
        <v>13</v>
      </c>
      <c r="M13" s="59">
        <v>12.5</v>
      </c>
      <c r="N13" s="59">
        <v>14.5</v>
      </c>
      <c r="O13" s="59">
        <v>13</v>
      </c>
      <c r="P13" s="59">
        <v>13.5</v>
      </c>
      <c r="Q13" s="60">
        <f t="shared" si="1"/>
        <v>66.5</v>
      </c>
      <c r="R13" s="60">
        <f t="shared" si="2"/>
        <v>13.3</v>
      </c>
      <c r="S13" s="60"/>
      <c r="T13" s="61">
        <f t="shared" si="3"/>
        <v>1000</v>
      </c>
    </row>
    <row r="14" spans="1:20" ht="57.75" customHeight="1">
      <c r="A14">
        <v>9</v>
      </c>
      <c r="B14">
        <v>9</v>
      </c>
      <c r="C14" s="6">
        <v>11</v>
      </c>
      <c r="D14" s="52">
        <v>9</v>
      </c>
      <c r="E14" s="53">
        <v>2680</v>
      </c>
      <c r="F14" s="54" t="s">
        <v>84</v>
      </c>
      <c r="G14" s="54" t="s">
        <v>85</v>
      </c>
      <c r="H14" s="62">
        <v>998.23</v>
      </c>
      <c r="I14" s="63">
        <f>J14</f>
        <v>1249</v>
      </c>
      <c r="J14" s="57">
        <v>1249</v>
      </c>
      <c r="K14" s="58">
        <f t="shared" si="0"/>
        <v>1249</v>
      </c>
      <c r="L14" s="59">
        <v>12.5</v>
      </c>
      <c r="M14" s="59">
        <v>13.5</v>
      </c>
      <c r="N14" s="59">
        <v>14</v>
      </c>
      <c r="O14" s="59">
        <v>13</v>
      </c>
      <c r="P14" s="59">
        <v>13</v>
      </c>
      <c r="Q14" s="60">
        <f t="shared" si="1"/>
        <v>66</v>
      </c>
      <c r="R14" s="60">
        <f t="shared" si="2"/>
        <v>13.2</v>
      </c>
      <c r="S14" s="60"/>
      <c r="T14" s="61">
        <f t="shared" si="3"/>
        <v>1000</v>
      </c>
    </row>
    <row r="15" spans="1:20" ht="64.5" customHeight="1">
      <c r="A15">
        <v>10</v>
      </c>
      <c r="B15">
        <v>10</v>
      </c>
      <c r="C15" s="52">
        <v>53</v>
      </c>
      <c r="D15" s="52">
        <v>10</v>
      </c>
      <c r="E15" s="53">
        <v>2797</v>
      </c>
      <c r="F15" s="54" t="s">
        <v>86</v>
      </c>
      <c r="G15" s="54" t="s">
        <v>87</v>
      </c>
      <c r="H15" s="55">
        <v>1630</v>
      </c>
      <c r="I15" s="63">
        <f>J15</f>
        <v>598.5</v>
      </c>
      <c r="J15" s="57">
        <v>598.5</v>
      </c>
      <c r="K15" s="58">
        <f t="shared" si="0"/>
        <v>598.5</v>
      </c>
      <c r="L15" s="59">
        <v>12.5</v>
      </c>
      <c r="M15" s="59">
        <v>13</v>
      </c>
      <c r="N15" s="59">
        <v>13</v>
      </c>
      <c r="O15" s="59">
        <v>12</v>
      </c>
      <c r="P15" s="59">
        <v>12</v>
      </c>
      <c r="Q15" s="60">
        <f t="shared" si="1"/>
        <v>62.5</v>
      </c>
      <c r="R15" s="60">
        <f t="shared" si="2"/>
        <v>12.5</v>
      </c>
      <c r="S15" s="60"/>
      <c r="T15" s="61">
        <f t="shared" si="3"/>
        <v>598.5</v>
      </c>
    </row>
    <row r="16" spans="1:20" ht="72.75" customHeight="1">
      <c r="A16">
        <v>11</v>
      </c>
      <c r="B16">
        <v>11</v>
      </c>
      <c r="C16" s="6">
        <v>8</v>
      </c>
      <c r="D16" s="52">
        <v>11</v>
      </c>
      <c r="E16" s="53">
        <v>2669</v>
      </c>
      <c r="F16" s="54" t="s">
        <v>88</v>
      </c>
      <c r="G16" s="54" t="s">
        <v>89</v>
      </c>
      <c r="H16" s="62">
        <v>2016</v>
      </c>
      <c r="I16" s="63">
        <v>1347.2</v>
      </c>
      <c r="J16" s="57">
        <v>817.8</v>
      </c>
      <c r="K16" s="58">
        <f t="shared" si="0"/>
        <v>817.8</v>
      </c>
      <c r="L16" s="59">
        <v>12</v>
      </c>
      <c r="M16" s="59">
        <v>13.5</v>
      </c>
      <c r="N16" s="59">
        <v>12.5</v>
      </c>
      <c r="O16" s="59">
        <v>9.5</v>
      </c>
      <c r="P16" s="59">
        <v>13.5</v>
      </c>
      <c r="Q16" s="60">
        <f t="shared" si="1"/>
        <v>61</v>
      </c>
      <c r="R16" s="60">
        <f t="shared" si="2"/>
        <v>12.2</v>
      </c>
      <c r="S16" s="60"/>
      <c r="T16" s="61">
        <f t="shared" si="3"/>
        <v>817.8</v>
      </c>
    </row>
    <row r="17" spans="1:20" ht="69" customHeight="1">
      <c r="A17">
        <v>12</v>
      </c>
      <c r="B17">
        <v>12</v>
      </c>
      <c r="C17" s="52">
        <v>33</v>
      </c>
      <c r="D17" s="52">
        <v>12</v>
      </c>
      <c r="E17" s="53">
        <v>2745</v>
      </c>
      <c r="F17" s="54" t="s">
        <v>90</v>
      </c>
      <c r="G17" s="54" t="s">
        <v>91</v>
      </c>
      <c r="H17" s="55">
        <v>1560</v>
      </c>
      <c r="I17" s="56">
        <f>J17</f>
        <v>1489.3</v>
      </c>
      <c r="J17" s="57">
        <v>1489.3</v>
      </c>
      <c r="K17" s="58">
        <f t="shared" si="0"/>
        <v>1489.3</v>
      </c>
      <c r="L17" s="59">
        <v>11.5</v>
      </c>
      <c r="M17" s="59">
        <v>11.5</v>
      </c>
      <c r="N17" s="59">
        <v>12.5</v>
      </c>
      <c r="O17" s="59">
        <v>11</v>
      </c>
      <c r="P17" s="59">
        <v>12</v>
      </c>
      <c r="Q17" s="60">
        <f t="shared" si="1"/>
        <v>58.5</v>
      </c>
      <c r="R17" s="60">
        <f t="shared" si="2"/>
        <v>11.7</v>
      </c>
      <c r="S17" s="60"/>
      <c r="T17" s="61">
        <f t="shared" si="3"/>
        <v>1000</v>
      </c>
    </row>
    <row r="18" spans="1:20" ht="48" customHeight="1">
      <c r="A18">
        <v>13</v>
      </c>
      <c r="B18">
        <v>13</v>
      </c>
      <c r="C18" s="6">
        <v>16</v>
      </c>
      <c r="D18" s="52">
        <v>13</v>
      </c>
      <c r="E18" s="53">
        <v>2697</v>
      </c>
      <c r="F18" s="54" t="s">
        <v>92</v>
      </c>
      <c r="G18" s="54" t="s">
        <v>93</v>
      </c>
      <c r="H18" s="62">
        <v>4981</v>
      </c>
      <c r="I18" s="56">
        <f>J18</f>
        <v>1797.9</v>
      </c>
      <c r="J18" s="57">
        <v>1797.9</v>
      </c>
      <c r="K18" s="58">
        <f t="shared" si="0"/>
        <v>1797.9</v>
      </c>
      <c r="L18" s="59">
        <v>11</v>
      </c>
      <c r="M18" s="59">
        <v>12</v>
      </c>
      <c r="N18" s="59">
        <v>13</v>
      </c>
      <c r="O18" s="59">
        <v>11</v>
      </c>
      <c r="P18" s="59">
        <v>11</v>
      </c>
      <c r="Q18" s="60">
        <f t="shared" si="1"/>
        <v>58</v>
      </c>
      <c r="R18" s="60">
        <f t="shared" si="2"/>
        <v>11.6</v>
      </c>
      <c r="S18" s="60"/>
      <c r="T18" s="61">
        <f t="shared" si="3"/>
        <v>1000</v>
      </c>
    </row>
    <row r="19" spans="1:20" ht="45" customHeight="1">
      <c r="A19">
        <v>14</v>
      </c>
      <c r="B19">
        <v>14</v>
      </c>
      <c r="C19" s="52">
        <v>47</v>
      </c>
      <c r="D19" s="52">
        <v>14</v>
      </c>
      <c r="E19" s="53">
        <v>2765</v>
      </c>
      <c r="F19" s="54" t="s">
        <v>94</v>
      </c>
      <c r="G19" s="54" t="s">
        <v>239</v>
      </c>
      <c r="H19" s="55">
        <v>1243.7</v>
      </c>
      <c r="I19" s="56">
        <f>J19</f>
        <v>855</v>
      </c>
      <c r="J19" s="57">
        <v>855</v>
      </c>
      <c r="K19" s="58">
        <f t="shared" si="0"/>
        <v>855</v>
      </c>
      <c r="L19" s="59">
        <v>10.5</v>
      </c>
      <c r="M19" s="59">
        <v>12</v>
      </c>
      <c r="N19" s="59">
        <v>11</v>
      </c>
      <c r="O19" s="59">
        <v>12</v>
      </c>
      <c r="P19" s="59">
        <v>12</v>
      </c>
      <c r="Q19" s="60">
        <f t="shared" si="1"/>
        <v>57.5</v>
      </c>
      <c r="R19" s="60">
        <f t="shared" si="2"/>
        <v>11.5</v>
      </c>
      <c r="S19" s="60"/>
      <c r="T19" s="61">
        <f t="shared" si="3"/>
        <v>855</v>
      </c>
    </row>
    <row r="20" spans="1:20" ht="45" customHeight="1">
      <c r="A20">
        <v>15</v>
      </c>
      <c r="B20">
        <v>15</v>
      </c>
      <c r="C20" s="52">
        <v>58</v>
      </c>
      <c r="D20" s="52">
        <v>15</v>
      </c>
      <c r="E20" s="54">
        <v>2670</v>
      </c>
      <c r="F20" s="54" t="s">
        <v>95</v>
      </c>
      <c r="G20" s="54" t="s">
        <v>96</v>
      </c>
      <c r="H20" s="62">
        <v>821.3</v>
      </c>
      <c r="I20" s="56">
        <v>1848.3</v>
      </c>
      <c r="J20" s="57">
        <v>1848.2</v>
      </c>
      <c r="K20" s="58">
        <f t="shared" si="0"/>
        <v>1848.2</v>
      </c>
      <c r="L20" s="59">
        <v>11.5</v>
      </c>
      <c r="M20" s="59">
        <v>11</v>
      </c>
      <c r="N20" s="59">
        <v>12</v>
      </c>
      <c r="O20" s="59">
        <v>11</v>
      </c>
      <c r="P20" s="59">
        <v>12</v>
      </c>
      <c r="Q20" s="60">
        <f t="shared" si="1"/>
        <v>57.5</v>
      </c>
      <c r="R20" s="60">
        <f t="shared" si="2"/>
        <v>11.5</v>
      </c>
      <c r="S20" s="60"/>
      <c r="T20" s="61">
        <f t="shared" si="3"/>
        <v>1000</v>
      </c>
    </row>
    <row r="21" spans="1:20" ht="45.75" customHeight="1">
      <c r="A21">
        <v>16</v>
      </c>
      <c r="B21">
        <v>16</v>
      </c>
      <c r="C21" s="6">
        <v>5</v>
      </c>
      <c r="D21" s="52">
        <v>16</v>
      </c>
      <c r="E21" s="53">
        <v>2654</v>
      </c>
      <c r="F21" s="54" t="s">
        <v>97</v>
      </c>
      <c r="G21" s="54" t="s">
        <v>98</v>
      </c>
      <c r="H21" s="62">
        <v>785</v>
      </c>
      <c r="I21" s="63">
        <f>J21</f>
        <v>1483.7</v>
      </c>
      <c r="J21" s="57">
        <v>1483.7</v>
      </c>
      <c r="K21" s="58">
        <f t="shared" si="0"/>
        <v>1483.7</v>
      </c>
      <c r="L21" s="59">
        <v>10</v>
      </c>
      <c r="M21" s="59">
        <v>11</v>
      </c>
      <c r="N21" s="59">
        <v>13</v>
      </c>
      <c r="O21" s="59">
        <v>11</v>
      </c>
      <c r="P21" s="59">
        <v>11.5</v>
      </c>
      <c r="Q21" s="60">
        <f t="shared" si="1"/>
        <v>56.5</v>
      </c>
      <c r="R21" s="60">
        <f t="shared" si="2"/>
        <v>11.3</v>
      </c>
      <c r="S21" s="60"/>
      <c r="T21" s="61">
        <f t="shared" si="3"/>
        <v>1000</v>
      </c>
    </row>
    <row r="22" spans="1:20" ht="43.5" customHeight="1">
      <c r="A22">
        <v>17</v>
      </c>
      <c r="B22">
        <v>17</v>
      </c>
      <c r="C22" s="6">
        <v>13</v>
      </c>
      <c r="D22" s="52">
        <v>17</v>
      </c>
      <c r="E22" s="53">
        <v>2686</v>
      </c>
      <c r="F22" s="54" t="s">
        <v>99</v>
      </c>
      <c r="G22" s="54" t="s">
        <v>100</v>
      </c>
      <c r="H22" s="62">
        <v>1702.1</v>
      </c>
      <c r="I22" s="63">
        <f>J22</f>
        <v>1017.5</v>
      </c>
      <c r="J22" s="57">
        <v>1017.5</v>
      </c>
      <c r="K22" s="58">
        <f t="shared" si="0"/>
        <v>1017.5</v>
      </c>
      <c r="L22" s="59">
        <v>11</v>
      </c>
      <c r="M22" s="59">
        <v>11</v>
      </c>
      <c r="N22" s="59">
        <v>11</v>
      </c>
      <c r="O22" s="59">
        <v>11</v>
      </c>
      <c r="P22" s="59">
        <v>11</v>
      </c>
      <c r="Q22" s="60">
        <f t="shared" si="1"/>
        <v>55</v>
      </c>
      <c r="R22" s="60">
        <f t="shared" si="2"/>
        <v>11</v>
      </c>
      <c r="S22" s="60"/>
      <c r="T22" s="61">
        <f t="shared" si="3"/>
        <v>1000</v>
      </c>
    </row>
    <row r="23" spans="1:20" ht="86.25" customHeight="1">
      <c r="A23">
        <v>18</v>
      </c>
      <c r="B23">
        <v>18</v>
      </c>
      <c r="C23" s="6">
        <v>77</v>
      </c>
      <c r="D23" s="52">
        <v>18</v>
      </c>
      <c r="E23" s="54">
        <v>2781</v>
      </c>
      <c r="F23" s="54" t="s">
        <v>101</v>
      </c>
      <c r="G23" s="54" t="s">
        <v>102</v>
      </c>
      <c r="H23" s="62">
        <v>8206</v>
      </c>
      <c r="I23" s="63">
        <f>J23</f>
        <v>1483.7</v>
      </c>
      <c r="J23" s="64">
        <v>1483.7</v>
      </c>
      <c r="K23" s="58">
        <f t="shared" si="0"/>
        <v>1483.7</v>
      </c>
      <c r="L23" s="59">
        <v>11</v>
      </c>
      <c r="M23" s="59">
        <v>11</v>
      </c>
      <c r="N23" s="59">
        <v>11</v>
      </c>
      <c r="O23" s="59">
        <v>10.5</v>
      </c>
      <c r="P23" s="59">
        <v>10.5</v>
      </c>
      <c r="Q23" s="60">
        <f t="shared" si="1"/>
        <v>54</v>
      </c>
      <c r="R23" s="60">
        <f t="shared" si="2"/>
        <v>10.8</v>
      </c>
      <c r="S23" s="60"/>
      <c r="T23" s="61">
        <f t="shared" si="3"/>
        <v>1000</v>
      </c>
    </row>
    <row r="24" spans="1:20" ht="51.75" customHeight="1">
      <c r="A24">
        <v>19</v>
      </c>
      <c r="B24">
        <v>19</v>
      </c>
      <c r="C24" s="6">
        <v>73</v>
      </c>
      <c r="D24" s="52">
        <v>19</v>
      </c>
      <c r="E24" s="54">
        <v>2773</v>
      </c>
      <c r="F24" s="54" t="s">
        <v>103</v>
      </c>
      <c r="G24" s="54" t="s">
        <v>104</v>
      </c>
      <c r="H24" s="62">
        <v>635</v>
      </c>
      <c r="I24" s="63">
        <v>622.9</v>
      </c>
      <c r="J24" s="64">
        <v>617.9</v>
      </c>
      <c r="K24" s="58">
        <f t="shared" si="0"/>
        <v>617.9</v>
      </c>
      <c r="L24" s="59">
        <v>10.5</v>
      </c>
      <c r="M24" s="59">
        <v>10</v>
      </c>
      <c r="N24" s="59">
        <v>11</v>
      </c>
      <c r="O24" s="59">
        <v>11</v>
      </c>
      <c r="P24" s="59">
        <v>10.5</v>
      </c>
      <c r="Q24" s="60">
        <f t="shared" si="1"/>
        <v>53</v>
      </c>
      <c r="R24" s="60">
        <f t="shared" si="2"/>
        <v>10.6</v>
      </c>
      <c r="S24" s="60"/>
      <c r="T24" s="61">
        <f t="shared" si="3"/>
        <v>617.9</v>
      </c>
    </row>
    <row r="25" spans="1:22" ht="69.75" customHeight="1">
      <c r="A25">
        <v>20</v>
      </c>
      <c r="C25" s="6">
        <v>23</v>
      </c>
      <c r="D25" s="52">
        <v>20</v>
      </c>
      <c r="E25" s="53">
        <v>2721</v>
      </c>
      <c r="F25" s="54" t="s">
        <v>105</v>
      </c>
      <c r="G25" s="54" t="s">
        <v>106</v>
      </c>
      <c r="H25" s="62">
        <v>3020</v>
      </c>
      <c r="I25" s="63">
        <v>3696.7</v>
      </c>
      <c r="J25" s="57">
        <v>3000</v>
      </c>
      <c r="K25" s="58">
        <f>3000-1414+0.1</f>
        <v>1586.1</v>
      </c>
      <c r="L25" s="59">
        <v>9.5</v>
      </c>
      <c r="M25" s="59">
        <v>9.5</v>
      </c>
      <c r="N25" s="59">
        <v>11</v>
      </c>
      <c r="O25" s="59">
        <v>10.5</v>
      </c>
      <c r="P25" s="59">
        <v>12</v>
      </c>
      <c r="Q25" s="60">
        <f t="shared" si="1"/>
        <v>52.5</v>
      </c>
      <c r="R25" s="60">
        <f t="shared" si="2"/>
        <v>10.5</v>
      </c>
      <c r="S25" s="16" t="s">
        <v>107</v>
      </c>
      <c r="T25" s="61">
        <f t="shared" si="3"/>
        <v>1000</v>
      </c>
      <c r="U25" s="65"/>
      <c r="V25" s="65"/>
    </row>
    <row r="26" spans="3:22" ht="38.25" customHeight="1">
      <c r="C26" s="66"/>
      <c r="D26" s="67"/>
      <c r="E26" s="68"/>
      <c r="F26" s="69"/>
      <c r="G26" s="9" t="s">
        <v>108</v>
      </c>
      <c r="H26" s="70">
        <f>SUM(H6:H25)</f>
        <v>44450.55</v>
      </c>
      <c r="I26" s="71">
        <f>SUM(I6:I25)</f>
        <v>29687.600000000006</v>
      </c>
      <c r="J26" s="27">
        <f>SUM(J6:J25)</f>
        <v>27683.9</v>
      </c>
      <c r="K26" s="72">
        <f>SUM(K6:K25)</f>
        <v>26270</v>
      </c>
      <c r="L26" s="73"/>
      <c r="M26" s="73"/>
      <c r="N26" s="73"/>
      <c r="O26" s="73"/>
      <c r="P26" s="73"/>
      <c r="Q26" s="74"/>
      <c r="R26" s="75"/>
      <c r="S26" s="75"/>
      <c r="T26" s="76"/>
      <c r="U26" s="65"/>
      <c r="V26" s="65"/>
    </row>
    <row r="27" spans="3:22" ht="38.25" customHeight="1">
      <c r="C27" s="66"/>
      <c r="E27" s="77" t="s">
        <v>109</v>
      </c>
      <c r="G27" s="78"/>
      <c r="H27" s="79"/>
      <c r="I27" s="80"/>
      <c r="J27" s="81"/>
      <c r="K27" s="81"/>
      <c r="L27" s="82"/>
      <c r="M27" s="82"/>
      <c r="N27" s="82"/>
      <c r="O27" s="82"/>
      <c r="P27" s="82"/>
      <c r="Q27" s="83"/>
      <c r="R27" s="83"/>
      <c r="S27" s="83"/>
      <c r="T27" s="76"/>
      <c r="U27" s="65"/>
      <c r="V27" s="65"/>
    </row>
    <row r="28" spans="3:22" ht="79.5" customHeight="1">
      <c r="C28" s="66"/>
      <c r="D28" s="4" t="s">
        <v>62</v>
      </c>
      <c r="E28" s="2" t="s">
        <v>63</v>
      </c>
      <c r="F28" s="4" t="s">
        <v>64</v>
      </c>
      <c r="G28" s="4" t="s">
        <v>4</v>
      </c>
      <c r="H28" s="4" t="s">
        <v>65</v>
      </c>
      <c r="I28" s="4" t="s">
        <v>66</v>
      </c>
      <c r="J28" s="5" t="s">
        <v>13</v>
      </c>
      <c r="K28" s="107" t="s">
        <v>51</v>
      </c>
      <c r="L28" s="51" t="s">
        <v>7</v>
      </c>
      <c r="M28" s="51" t="s">
        <v>8</v>
      </c>
      <c r="N28" s="51" t="s">
        <v>9</v>
      </c>
      <c r="O28" s="51" t="s">
        <v>10</v>
      </c>
      <c r="P28" s="51" t="s">
        <v>11</v>
      </c>
      <c r="Q28" s="51" t="s">
        <v>12</v>
      </c>
      <c r="R28" s="5" t="s">
        <v>12</v>
      </c>
      <c r="S28" s="5" t="s">
        <v>14</v>
      </c>
      <c r="T28" s="76"/>
      <c r="U28" s="65"/>
      <c r="V28" s="65"/>
    </row>
    <row r="29" spans="1:20" ht="81.75" customHeight="1">
      <c r="A29">
        <v>21</v>
      </c>
      <c r="C29" s="52">
        <v>36</v>
      </c>
      <c r="D29" s="52">
        <v>21</v>
      </c>
      <c r="E29" s="54">
        <v>2784</v>
      </c>
      <c r="F29" s="54" t="s">
        <v>110</v>
      </c>
      <c r="G29" s="54" t="s">
        <v>111</v>
      </c>
      <c r="H29" s="84">
        <v>1650</v>
      </c>
      <c r="I29" s="85">
        <f aca="true" t="shared" si="4" ref="I29:I61">J29</f>
        <v>316.1</v>
      </c>
      <c r="J29" s="86">
        <v>316.1</v>
      </c>
      <c r="K29" s="43" t="s">
        <v>51</v>
      </c>
      <c r="L29" s="87">
        <v>10.5</v>
      </c>
      <c r="M29" s="87">
        <v>10.5</v>
      </c>
      <c r="N29" s="87">
        <v>10</v>
      </c>
      <c r="O29" s="87">
        <v>10</v>
      </c>
      <c r="P29" s="87">
        <v>10.5</v>
      </c>
      <c r="Q29" s="88">
        <f aca="true" t="shared" si="5" ref="Q29:Q61">SUM(L29:P29)</f>
        <v>51.5</v>
      </c>
      <c r="R29" s="89">
        <f aca="true" t="shared" si="6" ref="R29:R61">Q29/5</f>
        <v>10.3</v>
      </c>
      <c r="S29" s="88"/>
      <c r="T29" s="61">
        <f aca="true" t="shared" si="7" ref="T29:T61">IF(J29&gt;1000,1000,J29)</f>
        <v>316.1</v>
      </c>
    </row>
    <row r="30" spans="1:20" ht="57.75" customHeight="1">
      <c r="A30">
        <v>22</v>
      </c>
      <c r="C30" s="6">
        <v>75</v>
      </c>
      <c r="D30" s="6">
        <v>22</v>
      </c>
      <c r="E30" s="53">
        <v>2749</v>
      </c>
      <c r="F30" s="54" t="s">
        <v>112</v>
      </c>
      <c r="G30" s="54" t="s">
        <v>113</v>
      </c>
      <c r="H30" s="90">
        <v>4571</v>
      </c>
      <c r="I30" s="85">
        <f t="shared" si="4"/>
        <v>843.4</v>
      </c>
      <c r="J30" s="91">
        <v>843.4</v>
      </c>
      <c r="K30" s="43" t="s">
        <v>51</v>
      </c>
      <c r="L30" s="87">
        <v>10</v>
      </c>
      <c r="M30" s="87">
        <v>10</v>
      </c>
      <c r="N30" s="87">
        <v>10.5</v>
      </c>
      <c r="O30" s="87">
        <v>10</v>
      </c>
      <c r="P30" s="87">
        <v>10</v>
      </c>
      <c r="Q30" s="88">
        <f t="shared" si="5"/>
        <v>50.5</v>
      </c>
      <c r="R30" s="89">
        <f t="shared" si="6"/>
        <v>10.1</v>
      </c>
      <c r="S30" s="88"/>
      <c r="T30" s="61">
        <f t="shared" si="7"/>
        <v>843.4</v>
      </c>
    </row>
    <row r="31" spans="1:20" ht="60.75" customHeight="1">
      <c r="A31">
        <v>23</v>
      </c>
      <c r="C31" s="52">
        <v>39</v>
      </c>
      <c r="D31" s="52">
        <v>23</v>
      </c>
      <c r="E31" s="54">
        <v>2777</v>
      </c>
      <c r="F31" s="54" t="s">
        <v>114</v>
      </c>
      <c r="G31" s="54" t="s">
        <v>115</v>
      </c>
      <c r="H31" s="84">
        <v>5895</v>
      </c>
      <c r="I31" s="85">
        <f t="shared" si="4"/>
        <v>2250</v>
      </c>
      <c r="J31" s="86">
        <v>2250</v>
      </c>
      <c r="K31" s="43" t="s">
        <v>51</v>
      </c>
      <c r="L31" s="87">
        <v>9</v>
      </c>
      <c r="M31" s="87">
        <v>10</v>
      </c>
      <c r="N31" s="87">
        <v>11</v>
      </c>
      <c r="O31" s="87">
        <v>10</v>
      </c>
      <c r="P31" s="87">
        <v>10</v>
      </c>
      <c r="Q31" s="88">
        <f t="shared" si="5"/>
        <v>50</v>
      </c>
      <c r="R31" s="89">
        <f t="shared" si="6"/>
        <v>10</v>
      </c>
      <c r="S31" s="88"/>
      <c r="T31" s="61">
        <f t="shared" si="7"/>
        <v>1000</v>
      </c>
    </row>
    <row r="32" spans="1:20" ht="51" customHeight="1">
      <c r="A32">
        <v>24</v>
      </c>
      <c r="C32" s="6">
        <v>70</v>
      </c>
      <c r="D32" s="6">
        <v>24</v>
      </c>
      <c r="E32" s="53">
        <v>2752</v>
      </c>
      <c r="F32" s="54" t="s">
        <v>116</v>
      </c>
      <c r="G32" s="54" t="s">
        <v>117</v>
      </c>
      <c r="H32" s="90">
        <v>2706</v>
      </c>
      <c r="I32" s="85">
        <f t="shared" si="4"/>
        <v>797.8</v>
      </c>
      <c r="J32" s="91">
        <v>797.8</v>
      </c>
      <c r="K32" s="43" t="s">
        <v>51</v>
      </c>
      <c r="L32" s="87">
        <v>9.5</v>
      </c>
      <c r="M32" s="87">
        <v>10</v>
      </c>
      <c r="N32" s="87">
        <v>9</v>
      </c>
      <c r="O32" s="87">
        <v>10</v>
      </c>
      <c r="P32" s="87">
        <v>11</v>
      </c>
      <c r="Q32" s="88">
        <f t="shared" si="5"/>
        <v>49.5</v>
      </c>
      <c r="R32" s="89">
        <f t="shared" si="6"/>
        <v>9.9</v>
      </c>
      <c r="S32" s="88"/>
      <c r="T32" s="61">
        <f t="shared" si="7"/>
        <v>797.8</v>
      </c>
    </row>
    <row r="33" spans="1:20" ht="59.25" customHeight="1">
      <c r="A33">
        <v>25</v>
      </c>
      <c r="C33" s="6">
        <v>69</v>
      </c>
      <c r="D33" s="52">
        <v>25</v>
      </c>
      <c r="E33" s="54">
        <v>2756</v>
      </c>
      <c r="F33" s="54" t="s">
        <v>118</v>
      </c>
      <c r="G33" s="54" t="s">
        <v>119</v>
      </c>
      <c r="H33" s="84">
        <v>1289.41</v>
      </c>
      <c r="I33" s="85">
        <f t="shared" si="4"/>
        <v>1272.9</v>
      </c>
      <c r="J33" s="86">
        <v>1272.9</v>
      </c>
      <c r="K33" s="43" t="s">
        <v>51</v>
      </c>
      <c r="L33" s="87">
        <v>9</v>
      </c>
      <c r="M33" s="87">
        <v>9</v>
      </c>
      <c r="N33" s="87">
        <v>10.5</v>
      </c>
      <c r="O33" s="87">
        <v>10</v>
      </c>
      <c r="P33" s="87">
        <v>10</v>
      </c>
      <c r="Q33" s="88">
        <f t="shared" si="5"/>
        <v>48.5</v>
      </c>
      <c r="R33" s="89">
        <f t="shared" si="6"/>
        <v>9.7</v>
      </c>
      <c r="S33" s="88"/>
      <c r="T33" s="61">
        <f t="shared" si="7"/>
        <v>1000</v>
      </c>
    </row>
    <row r="34" spans="1:20" ht="60" customHeight="1">
      <c r="A34">
        <v>27</v>
      </c>
      <c r="C34" s="6">
        <v>65</v>
      </c>
      <c r="D34" s="6">
        <v>26</v>
      </c>
      <c r="E34" s="53">
        <v>2667</v>
      </c>
      <c r="F34" s="54" t="s">
        <v>122</v>
      </c>
      <c r="G34" s="54" t="s">
        <v>123</v>
      </c>
      <c r="H34" s="84">
        <v>344</v>
      </c>
      <c r="I34" s="85">
        <f>J34</f>
        <v>174.8</v>
      </c>
      <c r="J34" s="91">
        <v>174.8</v>
      </c>
      <c r="K34" s="43" t="s">
        <v>51</v>
      </c>
      <c r="L34" s="87">
        <v>8.5</v>
      </c>
      <c r="M34" s="87">
        <v>9</v>
      </c>
      <c r="N34" s="87">
        <v>10</v>
      </c>
      <c r="O34" s="87">
        <v>10</v>
      </c>
      <c r="P34" s="87">
        <v>10.5</v>
      </c>
      <c r="Q34" s="88">
        <f>SUM(L34:P34)</f>
        <v>48</v>
      </c>
      <c r="R34" s="89">
        <f>Q34/5</f>
        <v>9.6</v>
      </c>
      <c r="S34" s="88"/>
      <c r="T34" s="61">
        <f>IF(J34&gt;1000,1000,J34)</f>
        <v>174.8</v>
      </c>
    </row>
    <row r="35" spans="1:20" ht="67.5" customHeight="1">
      <c r="A35">
        <v>26</v>
      </c>
      <c r="C35" s="6">
        <v>7</v>
      </c>
      <c r="D35" s="52">
        <v>27</v>
      </c>
      <c r="E35" s="54">
        <v>2755</v>
      </c>
      <c r="F35" s="54" t="s">
        <v>120</v>
      </c>
      <c r="G35" s="54" t="s">
        <v>121</v>
      </c>
      <c r="H35" s="84">
        <v>14661</v>
      </c>
      <c r="I35" s="85">
        <f t="shared" si="4"/>
        <v>2327.3</v>
      </c>
      <c r="J35" s="86">
        <v>2327.3</v>
      </c>
      <c r="K35" s="43" t="s">
        <v>51</v>
      </c>
      <c r="L35" s="87">
        <v>9.5</v>
      </c>
      <c r="M35" s="87">
        <v>9</v>
      </c>
      <c r="N35" s="87">
        <v>9</v>
      </c>
      <c r="O35" s="87">
        <v>10</v>
      </c>
      <c r="P35" s="87">
        <v>10.5</v>
      </c>
      <c r="Q35" s="88">
        <f t="shared" si="5"/>
        <v>48</v>
      </c>
      <c r="R35" s="89">
        <f t="shared" si="6"/>
        <v>9.6</v>
      </c>
      <c r="S35" s="88"/>
      <c r="T35" s="61">
        <f t="shared" si="7"/>
        <v>1000</v>
      </c>
    </row>
    <row r="36" spans="1:20" ht="71.25" customHeight="1">
      <c r="A36">
        <v>29</v>
      </c>
      <c r="C36" s="6">
        <v>22</v>
      </c>
      <c r="D36" s="6">
        <v>28</v>
      </c>
      <c r="E36" s="53">
        <v>2679</v>
      </c>
      <c r="F36" s="54" t="s">
        <v>125</v>
      </c>
      <c r="G36" s="54" t="s">
        <v>126</v>
      </c>
      <c r="H36" s="84">
        <v>760</v>
      </c>
      <c r="I36" s="85">
        <f>J36</f>
        <v>458.6</v>
      </c>
      <c r="J36" s="91">
        <v>458.6</v>
      </c>
      <c r="K36" s="43" t="s">
        <v>51</v>
      </c>
      <c r="L36" s="87">
        <v>8</v>
      </c>
      <c r="M36" s="87">
        <v>8.5</v>
      </c>
      <c r="N36" s="87">
        <v>10.5</v>
      </c>
      <c r="O36" s="87">
        <v>9</v>
      </c>
      <c r="P36" s="87">
        <v>11</v>
      </c>
      <c r="Q36" s="92">
        <f>SUM(L36:P36)</f>
        <v>47</v>
      </c>
      <c r="R36" s="89">
        <f>Q36/5</f>
        <v>9.4</v>
      </c>
      <c r="S36" s="88"/>
      <c r="T36" s="61">
        <f>IF(J36&gt;1000,1000,J36)</f>
        <v>458.6</v>
      </c>
    </row>
    <row r="37" spans="1:20" ht="129" customHeight="1">
      <c r="A37">
        <v>28</v>
      </c>
      <c r="C37" s="6">
        <v>10</v>
      </c>
      <c r="D37" s="52">
        <v>29</v>
      </c>
      <c r="E37" s="54">
        <v>2722</v>
      </c>
      <c r="F37" s="54" t="s">
        <v>124</v>
      </c>
      <c r="G37" s="54" t="s">
        <v>240</v>
      </c>
      <c r="H37" s="84">
        <v>2075</v>
      </c>
      <c r="I37" s="85">
        <f t="shared" si="4"/>
        <v>550</v>
      </c>
      <c r="J37" s="86">
        <v>550</v>
      </c>
      <c r="K37" s="43" t="s">
        <v>51</v>
      </c>
      <c r="L37" s="87">
        <v>9.5</v>
      </c>
      <c r="M37" s="87">
        <v>9.5</v>
      </c>
      <c r="N37" s="87">
        <v>9.5</v>
      </c>
      <c r="O37" s="87">
        <v>9.5</v>
      </c>
      <c r="P37" s="87">
        <v>9</v>
      </c>
      <c r="Q37" s="88">
        <f t="shared" si="5"/>
        <v>47</v>
      </c>
      <c r="R37" s="89">
        <f t="shared" si="6"/>
        <v>9.4</v>
      </c>
      <c r="S37" s="88"/>
      <c r="T37" s="61">
        <f t="shared" si="7"/>
        <v>550</v>
      </c>
    </row>
    <row r="38" spans="1:20" ht="51" customHeight="1">
      <c r="A38">
        <v>30</v>
      </c>
      <c r="C38" s="6">
        <v>25</v>
      </c>
      <c r="D38" s="6">
        <v>30</v>
      </c>
      <c r="E38" s="53">
        <v>2720</v>
      </c>
      <c r="F38" s="54" t="s">
        <v>127</v>
      </c>
      <c r="G38" s="54" t="s">
        <v>128</v>
      </c>
      <c r="H38" s="84">
        <v>740</v>
      </c>
      <c r="I38" s="85">
        <f t="shared" si="4"/>
        <v>1349.9</v>
      </c>
      <c r="J38" s="91">
        <v>1349.9</v>
      </c>
      <c r="K38" s="43" t="s">
        <v>51</v>
      </c>
      <c r="L38" s="87">
        <v>8.5</v>
      </c>
      <c r="M38" s="87">
        <v>9</v>
      </c>
      <c r="N38" s="87">
        <v>10</v>
      </c>
      <c r="O38" s="87">
        <v>10</v>
      </c>
      <c r="P38" s="87">
        <v>9</v>
      </c>
      <c r="Q38" s="88">
        <f t="shared" si="5"/>
        <v>46.5</v>
      </c>
      <c r="R38" s="89">
        <f t="shared" si="6"/>
        <v>9.3</v>
      </c>
      <c r="S38" s="88"/>
      <c r="T38" s="61">
        <f t="shared" si="7"/>
        <v>1000</v>
      </c>
    </row>
    <row r="39" spans="1:20" ht="69" customHeight="1">
      <c r="A39">
        <v>31</v>
      </c>
      <c r="C39" s="6">
        <v>64</v>
      </c>
      <c r="D39" s="52">
        <v>31</v>
      </c>
      <c r="E39" s="53">
        <v>2724</v>
      </c>
      <c r="F39" s="54" t="s">
        <v>129</v>
      </c>
      <c r="G39" s="54" t="s">
        <v>130</v>
      </c>
      <c r="H39" s="84">
        <v>3070</v>
      </c>
      <c r="I39" s="85">
        <f t="shared" si="4"/>
        <v>739.5</v>
      </c>
      <c r="J39" s="91">
        <v>739.5</v>
      </c>
      <c r="K39" s="43" t="s">
        <v>51</v>
      </c>
      <c r="L39" s="87">
        <v>9</v>
      </c>
      <c r="M39" s="87">
        <v>10</v>
      </c>
      <c r="N39" s="87">
        <v>9.5</v>
      </c>
      <c r="O39" s="87">
        <v>7.5</v>
      </c>
      <c r="P39" s="87">
        <v>10</v>
      </c>
      <c r="Q39" s="88">
        <f t="shared" si="5"/>
        <v>46</v>
      </c>
      <c r="R39" s="89">
        <f t="shared" si="6"/>
        <v>9.2</v>
      </c>
      <c r="S39" s="88"/>
      <c r="T39" s="61">
        <f t="shared" si="7"/>
        <v>739.5</v>
      </c>
    </row>
    <row r="40" spans="1:22" ht="58.5" customHeight="1">
      <c r="A40">
        <v>32</v>
      </c>
      <c r="C40" s="52">
        <v>40</v>
      </c>
      <c r="D40" s="6">
        <v>32</v>
      </c>
      <c r="E40" s="54">
        <v>2709</v>
      </c>
      <c r="F40" s="54" t="s">
        <v>131</v>
      </c>
      <c r="G40" s="54" t="s">
        <v>132</v>
      </c>
      <c r="H40" s="84">
        <v>980</v>
      </c>
      <c r="I40" s="85">
        <f t="shared" si="4"/>
        <v>525</v>
      </c>
      <c r="J40" s="86">
        <v>525</v>
      </c>
      <c r="K40" s="43" t="s">
        <v>51</v>
      </c>
      <c r="L40" s="87">
        <v>9.5</v>
      </c>
      <c r="M40" s="87">
        <v>9</v>
      </c>
      <c r="N40" s="87">
        <v>9</v>
      </c>
      <c r="O40" s="87">
        <v>9</v>
      </c>
      <c r="P40" s="87">
        <v>9</v>
      </c>
      <c r="Q40" s="88">
        <f t="shared" si="5"/>
        <v>45.5</v>
      </c>
      <c r="R40" s="89">
        <f t="shared" si="6"/>
        <v>9.1</v>
      </c>
      <c r="S40" s="88"/>
      <c r="T40" s="61">
        <f t="shared" si="7"/>
        <v>525</v>
      </c>
      <c r="U40" s="65"/>
      <c r="V40" s="65"/>
    </row>
    <row r="41" spans="1:20" ht="124.5" customHeight="1">
      <c r="A41">
        <v>35</v>
      </c>
      <c r="C41" s="6">
        <v>79</v>
      </c>
      <c r="D41" s="52">
        <v>33</v>
      </c>
      <c r="E41" s="53">
        <v>2718</v>
      </c>
      <c r="F41" s="54" t="s">
        <v>137</v>
      </c>
      <c r="G41" s="54" t="s">
        <v>241</v>
      </c>
      <c r="H41" s="84">
        <v>7143</v>
      </c>
      <c r="I41" s="85">
        <f>J41</f>
        <v>1217.3</v>
      </c>
      <c r="J41" s="91">
        <v>1217.3</v>
      </c>
      <c r="K41" s="43" t="s">
        <v>51</v>
      </c>
      <c r="L41" s="87">
        <v>8.5</v>
      </c>
      <c r="M41" s="87">
        <v>7.5</v>
      </c>
      <c r="N41" s="87">
        <v>10</v>
      </c>
      <c r="O41" s="87">
        <v>9.5</v>
      </c>
      <c r="P41" s="87">
        <v>10</v>
      </c>
      <c r="Q41" s="88">
        <f>SUM(L41:P41)</f>
        <v>45.5</v>
      </c>
      <c r="R41" s="89">
        <f>Q41/5</f>
        <v>9.1</v>
      </c>
      <c r="S41" s="88"/>
      <c r="T41" s="94">
        <f>IF(J41&gt;1000,1000,J41)</f>
        <v>1000</v>
      </c>
    </row>
    <row r="42" spans="1:20" ht="82.5" customHeight="1">
      <c r="A42">
        <v>34</v>
      </c>
      <c r="C42" s="6">
        <v>20</v>
      </c>
      <c r="D42" s="6">
        <v>34</v>
      </c>
      <c r="E42" s="53">
        <v>2719</v>
      </c>
      <c r="F42" s="54" t="s">
        <v>135</v>
      </c>
      <c r="G42" s="54" t="s">
        <v>136</v>
      </c>
      <c r="H42" s="84">
        <v>688.2</v>
      </c>
      <c r="I42" s="85">
        <f t="shared" si="4"/>
        <v>570</v>
      </c>
      <c r="J42" s="91">
        <v>570</v>
      </c>
      <c r="K42" s="43" t="s">
        <v>51</v>
      </c>
      <c r="L42" s="87">
        <v>8.5</v>
      </c>
      <c r="M42" s="87">
        <v>8.5</v>
      </c>
      <c r="N42" s="87">
        <v>10</v>
      </c>
      <c r="O42" s="87">
        <v>9</v>
      </c>
      <c r="P42" s="87">
        <v>9.5</v>
      </c>
      <c r="Q42" s="88">
        <f t="shared" si="5"/>
        <v>45.5</v>
      </c>
      <c r="R42" s="89">
        <f t="shared" si="6"/>
        <v>9.1</v>
      </c>
      <c r="S42" s="88"/>
      <c r="T42" s="94">
        <f t="shared" si="7"/>
        <v>570</v>
      </c>
    </row>
    <row r="43" spans="1:20" ht="62.25" customHeight="1">
      <c r="A43">
        <v>33</v>
      </c>
      <c r="C43" s="6">
        <v>21</v>
      </c>
      <c r="D43" s="52">
        <v>35</v>
      </c>
      <c r="E43" s="53">
        <v>2753</v>
      </c>
      <c r="F43" s="54" t="s">
        <v>133</v>
      </c>
      <c r="G43" s="54" t="s">
        <v>134</v>
      </c>
      <c r="H43" s="90">
        <v>616</v>
      </c>
      <c r="I43" s="85">
        <f>J43</f>
        <v>375</v>
      </c>
      <c r="J43" s="91">
        <v>375</v>
      </c>
      <c r="K43" s="43" t="s">
        <v>51</v>
      </c>
      <c r="L43" s="87">
        <v>8.5</v>
      </c>
      <c r="M43" s="87">
        <v>8.5</v>
      </c>
      <c r="N43" s="87">
        <v>10</v>
      </c>
      <c r="O43" s="87">
        <v>9</v>
      </c>
      <c r="P43" s="87">
        <v>9.5</v>
      </c>
      <c r="Q43" s="88">
        <f>SUM(L43:P43)</f>
        <v>45.5</v>
      </c>
      <c r="R43" s="89">
        <f>Q43/5</f>
        <v>9.1</v>
      </c>
      <c r="S43" s="88"/>
      <c r="T43" s="93">
        <f>IF(J43&gt;1000,1000,J43)</f>
        <v>375</v>
      </c>
    </row>
    <row r="44" spans="1:20" ht="64.5" customHeight="1">
      <c r="A44">
        <v>36</v>
      </c>
      <c r="C44" s="52">
        <v>41</v>
      </c>
      <c r="D44" s="6">
        <v>36</v>
      </c>
      <c r="E44" s="53">
        <v>2754</v>
      </c>
      <c r="F44" s="54" t="s">
        <v>138</v>
      </c>
      <c r="G44" s="54" t="s">
        <v>139</v>
      </c>
      <c r="H44" s="90">
        <v>1300</v>
      </c>
      <c r="I44" s="85">
        <f t="shared" si="4"/>
        <v>482.8</v>
      </c>
      <c r="J44" s="91">
        <v>482.8</v>
      </c>
      <c r="K44" s="43" t="s">
        <v>51</v>
      </c>
      <c r="L44" s="87">
        <v>8.5</v>
      </c>
      <c r="M44" s="87">
        <v>9</v>
      </c>
      <c r="N44" s="87">
        <v>9</v>
      </c>
      <c r="O44" s="87">
        <v>9</v>
      </c>
      <c r="P44" s="87">
        <v>8.5</v>
      </c>
      <c r="Q44" s="88">
        <f t="shared" si="5"/>
        <v>44</v>
      </c>
      <c r="R44" s="89">
        <f t="shared" si="6"/>
        <v>8.8</v>
      </c>
      <c r="S44" s="88"/>
      <c r="T44" s="94">
        <f t="shared" si="7"/>
        <v>482.8</v>
      </c>
    </row>
    <row r="45" spans="1:20" ht="59.25" customHeight="1">
      <c r="A45">
        <v>37</v>
      </c>
      <c r="C45" s="6">
        <v>29</v>
      </c>
      <c r="D45" s="52">
        <v>37</v>
      </c>
      <c r="E45" s="53">
        <v>2733</v>
      </c>
      <c r="F45" s="54" t="s">
        <v>140</v>
      </c>
      <c r="G45" s="54" t="s">
        <v>141</v>
      </c>
      <c r="H45" s="90">
        <v>900</v>
      </c>
      <c r="I45" s="85">
        <f t="shared" si="4"/>
        <v>222.9</v>
      </c>
      <c r="J45" s="91">
        <v>222.9</v>
      </c>
      <c r="K45" s="43" t="s">
        <v>51</v>
      </c>
      <c r="L45" s="87">
        <v>8.5</v>
      </c>
      <c r="M45" s="87">
        <v>11</v>
      </c>
      <c r="N45" s="87">
        <v>7.5</v>
      </c>
      <c r="O45" s="87">
        <v>7.5</v>
      </c>
      <c r="P45" s="87">
        <v>9</v>
      </c>
      <c r="Q45" s="88">
        <f t="shared" si="5"/>
        <v>43.5</v>
      </c>
      <c r="R45" s="89">
        <f t="shared" si="6"/>
        <v>8.7</v>
      </c>
      <c r="S45" s="88"/>
      <c r="T45" s="94">
        <f t="shared" si="7"/>
        <v>222.9</v>
      </c>
    </row>
    <row r="46" spans="1:20" ht="58.5" customHeight="1">
      <c r="A46">
        <v>38</v>
      </c>
      <c r="C46" s="52">
        <v>34</v>
      </c>
      <c r="D46" s="6">
        <v>38</v>
      </c>
      <c r="E46" s="54">
        <v>2760</v>
      </c>
      <c r="F46" s="54" t="s">
        <v>142</v>
      </c>
      <c r="G46" s="54" t="s">
        <v>143</v>
      </c>
      <c r="H46" s="84">
        <v>970</v>
      </c>
      <c r="I46" s="85">
        <f t="shared" si="4"/>
        <v>400</v>
      </c>
      <c r="J46" s="95">
        <v>400</v>
      </c>
      <c r="K46" s="43" t="s">
        <v>51</v>
      </c>
      <c r="L46" s="87">
        <v>9</v>
      </c>
      <c r="M46" s="87">
        <v>9</v>
      </c>
      <c r="N46" s="87">
        <v>8.5</v>
      </c>
      <c r="O46" s="87">
        <v>9</v>
      </c>
      <c r="P46" s="87">
        <v>8</v>
      </c>
      <c r="Q46" s="88">
        <f t="shared" si="5"/>
        <v>43.5</v>
      </c>
      <c r="R46" s="89">
        <f t="shared" si="6"/>
        <v>8.7</v>
      </c>
      <c r="S46" s="88"/>
      <c r="T46" s="94">
        <f t="shared" si="7"/>
        <v>400</v>
      </c>
    </row>
    <row r="47" spans="1:20" ht="54" customHeight="1">
      <c r="A47">
        <v>40</v>
      </c>
      <c r="C47" s="6">
        <v>62</v>
      </c>
      <c r="D47" s="52">
        <v>39</v>
      </c>
      <c r="E47" s="53">
        <v>2684</v>
      </c>
      <c r="F47" s="54" t="s">
        <v>146</v>
      </c>
      <c r="G47" s="54" t="s">
        <v>147</v>
      </c>
      <c r="H47" s="84">
        <v>518.5</v>
      </c>
      <c r="I47" s="85">
        <f>J47</f>
        <v>232</v>
      </c>
      <c r="J47" s="91">
        <v>232</v>
      </c>
      <c r="K47" s="43" t="s">
        <v>51</v>
      </c>
      <c r="L47" s="87">
        <v>9</v>
      </c>
      <c r="M47" s="87">
        <v>9.5</v>
      </c>
      <c r="N47" s="87">
        <v>9</v>
      </c>
      <c r="O47" s="87">
        <v>7.5</v>
      </c>
      <c r="P47" s="87">
        <v>8</v>
      </c>
      <c r="Q47" s="88">
        <f>SUM(L47:P47)</f>
        <v>43</v>
      </c>
      <c r="R47" s="89">
        <f>Q47/5</f>
        <v>8.6</v>
      </c>
      <c r="S47" s="88"/>
      <c r="T47" s="94">
        <f>IF(J47&gt;1000,1000,J47)</f>
        <v>232</v>
      </c>
    </row>
    <row r="48" spans="1:20" ht="62.25" customHeight="1">
      <c r="A48">
        <v>39</v>
      </c>
      <c r="C48" s="6">
        <v>12</v>
      </c>
      <c r="D48" s="6">
        <v>40</v>
      </c>
      <c r="E48" s="53">
        <v>2747</v>
      </c>
      <c r="F48" s="54" t="s">
        <v>144</v>
      </c>
      <c r="G48" s="54" t="s">
        <v>145</v>
      </c>
      <c r="H48" s="90">
        <v>329.42</v>
      </c>
      <c r="I48" s="85">
        <f t="shared" si="4"/>
        <v>210.4</v>
      </c>
      <c r="J48" s="91">
        <v>210.4</v>
      </c>
      <c r="K48" s="43" t="s">
        <v>51</v>
      </c>
      <c r="L48" s="87">
        <v>8</v>
      </c>
      <c r="M48" s="87">
        <v>8</v>
      </c>
      <c r="N48" s="87">
        <v>9</v>
      </c>
      <c r="O48" s="87">
        <v>9</v>
      </c>
      <c r="P48" s="87">
        <v>9</v>
      </c>
      <c r="Q48" s="88">
        <f t="shared" si="5"/>
        <v>43</v>
      </c>
      <c r="R48" s="89">
        <f t="shared" si="6"/>
        <v>8.6</v>
      </c>
      <c r="S48" s="88"/>
      <c r="T48" s="94">
        <f t="shared" si="7"/>
        <v>210.4</v>
      </c>
    </row>
    <row r="49" spans="1:20" ht="63" customHeight="1">
      <c r="A49">
        <v>41</v>
      </c>
      <c r="C49" s="52">
        <v>38</v>
      </c>
      <c r="D49" s="52">
        <v>41</v>
      </c>
      <c r="E49" s="54">
        <v>2687</v>
      </c>
      <c r="F49" s="54" t="s">
        <v>148</v>
      </c>
      <c r="G49" s="54" t="s">
        <v>149</v>
      </c>
      <c r="H49" s="84">
        <v>1614</v>
      </c>
      <c r="I49" s="85">
        <f t="shared" si="4"/>
        <v>623.9</v>
      </c>
      <c r="J49" s="86">
        <v>623.9</v>
      </c>
      <c r="K49" s="43" t="s">
        <v>51</v>
      </c>
      <c r="L49" s="87">
        <v>7.5</v>
      </c>
      <c r="M49" s="87">
        <v>10</v>
      </c>
      <c r="N49" s="87">
        <v>9</v>
      </c>
      <c r="O49" s="87">
        <v>7</v>
      </c>
      <c r="P49" s="87">
        <v>8.5</v>
      </c>
      <c r="Q49" s="88">
        <f t="shared" si="5"/>
        <v>42</v>
      </c>
      <c r="R49" s="89">
        <f t="shared" si="6"/>
        <v>8.4</v>
      </c>
      <c r="S49" s="88"/>
      <c r="T49" s="94">
        <f t="shared" si="7"/>
        <v>623.9</v>
      </c>
    </row>
    <row r="50" spans="1:20" ht="60.75" customHeight="1">
      <c r="A50">
        <v>42</v>
      </c>
      <c r="C50" s="6">
        <v>81</v>
      </c>
      <c r="D50" s="6">
        <v>42</v>
      </c>
      <c r="E50" s="53">
        <v>2751</v>
      </c>
      <c r="F50" s="54" t="s">
        <v>150</v>
      </c>
      <c r="G50" s="54" t="s">
        <v>151</v>
      </c>
      <c r="H50" s="90">
        <v>4470</v>
      </c>
      <c r="I50" s="85">
        <f t="shared" si="4"/>
        <v>486.6</v>
      </c>
      <c r="J50" s="91">
        <v>486.6</v>
      </c>
      <c r="K50" s="43" t="s">
        <v>51</v>
      </c>
      <c r="L50" s="87">
        <v>9</v>
      </c>
      <c r="M50" s="87">
        <v>9</v>
      </c>
      <c r="N50" s="87">
        <v>8</v>
      </c>
      <c r="O50" s="87">
        <v>8</v>
      </c>
      <c r="P50" s="87">
        <v>8</v>
      </c>
      <c r="Q50" s="88">
        <f t="shared" si="5"/>
        <v>42</v>
      </c>
      <c r="R50" s="89">
        <f t="shared" si="6"/>
        <v>8.4</v>
      </c>
      <c r="S50" s="88"/>
      <c r="T50" s="94">
        <f t="shared" si="7"/>
        <v>486.6</v>
      </c>
    </row>
    <row r="51" spans="1:20" ht="75.75" customHeight="1">
      <c r="A51">
        <v>43</v>
      </c>
      <c r="C51" s="6">
        <v>18</v>
      </c>
      <c r="D51" s="52">
        <v>43</v>
      </c>
      <c r="E51" s="54">
        <v>2796</v>
      </c>
      <c r="F51" s="54" t="s">
        <v>152</v>
      </c>
      <c r="G51" s="54" t="s">
        <v>242</v>
      </c>
      <c r="H51" s="84">
        <v>4480</v>
      </c>
      <c r="I51" s="85">
        <f t="shared" si="4"/>
        <v>992</v>
      </c>
      <c r="J51" s="86">
        <v>992</v>
      </c>
      <c r="K51" s="43" t="s">
        <v>51</v>
      </c>
      <c r="L51" s="87">
        <v>8</v>
      </c>
      <c r="M51" s="87">
        <v>9</v>
      </c>
      <c r="N51" s="87">
        <v>8</v>
      </c>
      <c r="O51" s="87">
        <v>8</v>
      </c>
      <c r="P51" s="87">
        <v>8</v>
      </c>
      <c r="Q51" s="88">
        <f t="shared" si="5"/>
        <v>41</v>
      </c>
      <c r="R51" s="89">
        <f t="shared" si="6"/>
        <v>8.2</v>
      </c>
      <c r="S51" s="88"/>
      <c r="T51" s="94">
        <f t="shared" si="7"/>
        <v>992</v>
      </c>
    </row>
    <row r="52" spans="1:20" ht="54.75" customHeight="1">
      <c r="A52">
        <v>44</v>
      </c>
      <c r="C52" s="52">
        <v>51</v>
      </c>
      <c r="D52" s="6">
        <v>44</v>
      </c>
      <c r="E52" s="53">
        <v>2713</v>
      </c>
      <c r="F52" s="54" t="s">
        <v>153</v>
      </c>
      <c r="G52" s="54" t="s">
        <v>154</v>
      </c>
      <c r="H52" s="84">
        <v>1300</v>
      </c>
      <c r="I52" s="85">
        <f t="shared" si="4"/>
        <v>426.7</v>
      </c>
      <c r="J52" s="91">
        <v>426.7</v>
      </c>
      <c r="K52" s="43" t="s">
        <v>51</v>
      </c>
      <c r="L52" s="87">
        <v>8.5</v>
      </c>
      <c r="M52" s="87">
        <v>8</v>
      </c>
      <c r="N52" s="87">
        <v>8</v>
      </c>
      <c r="O52" s="87">
        <v>8</v>
      </c>
      <c r="P52" s="87">
        <v>8</v>
      </c>
      <c r="Q52" s="88">
        <f t="shared" si="5"/>
        <v>40.5</v>
      </c>
      <c r="R52" s="89">
        <f t="shared" si="6"/>
        <v>8.1</v>
      </c>
      <c r="S52" s="88"/>
      <c r="T52" s="94">
        <f t="shared" si="7"/>
        <v>426.7</v>
      </c>
    </row>
    <row r="53" spans="1:20" ht="51" customHeight="1">
      <c r="A53">
        <v>46</v>
      </c>
      <c r="C53" s="52">
        <v>52</v>
      </c>
      <c r="D53" s="52">
        <v>45</v>
      </c>
      <c r="E53" s="53">
        <v>2779</v>
      </c>
      <c r="F53" s="54" t="s">
        <v>156</v>
      </c>
      <c r="G53" s="54" t="s">
        <v>157</v>
      </c>
      <c r="H53" s="90">
        <v>4965.28</v>
      </c>
      <c r="I53" s="85">
        <f>J53</f>
        <v>380</v>
      </c>
      <c r="J53" s="91">
        <v>380</v>
      </c>
      <c r="K53" s="43" t="s">
        <v>51</v>
      </c>
      <c r="L53" s="87">
        <v>8</v>
      </c>
      <c r="M53" s="87">
        <v>8.5</v>
      </c>
      <c r="N53" s="87">
        <v>8</v>
      </c>
      <c r="O53" s="87">
        <v>8.5</v>
      </c>
      <c r="P53" s="87">
        <v>7.5</v>
      </c>
      <c r="Q53" s="88">
        <f>SUM(L53:P53)</f>
        <v>40.5</v>
      </c>
      <c r="R53" s="89">
        <f>Q53/5</f>
        <v>8.1</v>
      </c>
      <c r="S53" s="88"/>
      <c r="T53" s="94">
        <f>IF(J53&gt;1000,1000,J53)</f>
        <v>380</v>
      </c>
    </row>
    <row r="54" spans="1:20" ht="110.25" customHeight="1">
      <c r="A54">
        <v>45</v>
      </c>
      <c r="C54" s="52">
        <v>49</v>
      </c>
      <c r="D54" s="6">
        <v>46</v>
      </c>
      <c r="E54" s="53">
        <v>2786</v>
      </c>
      <c r="F54" s="54" t="s">
        <v>155</v>
      </c>
      <c r="G54" s="54" t="s">
        <v>243</v>
      </c>
      <c r="H54" s="90">
        <v>3997</v>
      </c>
      <c r="I54" s="85">
        <f t="shared" si="4"/>
        <v>556.5</v>
      </c>
      <c r="J54" s="91">
        <v>556.5</v>
      </c>
      <c r="K54" s="43" t="s">
        <v>51</v>
      </c>
      <c r="L54" s="87">
        <v>8.5</v>
      </c>
      <c r="M54" s="87">
        <v>8.5</v>
      </c>
      <c r="N54" s="87">
        <v>7.5</v>
      </c>
      <c r="O54" s="87">
        <v>8</v>
      </c>
      <c r="P54" s="87">
        <v>8</v>
      </c>
      <c r="Q54" s="88">
        <f t="shared" si="5"/>
        <v>40.5</v>
      </c>
      <c r="R54" s="89">
        <f t="shared" si="6"/>
        <v>8.1</v>
      </c>
      <c r="S54" s="88"/>
      <c r="T54" s="94">
        <f t="shared" si="7"/>
        <v>556.5</v>
      </c>
    </row>
    <row r="55" spans="1:20" ht="81.75" customHeight="1">
      <c r="A55">
        <v>47</v>
      </c>
      <c r="C55" s="6">
        <v>78</v>
      </c>
      <c r="D55" s="52">
        <v>47</v>
      </c>
      <c r="E55" s="53">
        <v>2795</v>
      </c>
      <c r="F55" s="54" t="s">
        <v>158</v>
      </c>
      <c r="G55" s="54" t="s">
        <v>159</v>
      </c>
      <c r="H55" s="90">
        <v>3251</v>
      </c>
      <c r="I55" s="85">
        <f t="shared" si="4"/>
        <v>691.1</v>
      </c>
      <c r="J55" s="91">
        <v>691.1</v>
      </c>
      <c r="K55" s="43" t="s">
        <v>51</v>
      </c>
      <c r="L55" s="87">
        <v>8.5</v>
      </c>
      <c r="M55" s="87">
        <v>8</v>
      </c>
      <c r="N55" s="87">
        <v>7</v>
      </c>
      <c r="O55" s="87">
        <v>8</v>
      </c>
      <c r="P55" s="87">
        <v>8</v>
      </c>
      <c r="Q55" s="88">
        <f t="shared" si="5"/>
        <v>39.5</v>
      </c>
      <c r="R55" s="89">
        <f t="shared" si="6"/>
        <v>7.9</v>
      </c>
      <c r="S55" s="88"/>
      <c r="T55" s="94">
        <f t="shared" si="7"/>
        <v>691.1</v>
      </c>
    </row>
    <row r="56" spans="1:20" ht="78" customHeight="1">
      <c r="A56">
        <v>48</v>
      </c>
      <c r="C56" s="52">
        <v>42</v>
      </c>
      <c r="D56" s="6">
        <v>48</v>
      </c>
      <c r="E56" s="54">
        <v>2783</v>
      </c>
      <c r="F56" s="54" t="s">
        <v>160</v>
      </c>
      <c r="G56" s="54" t="s">
        <v>161</v>
      </c>
      <c r="H56" s="84">
        <v>7795</v>
      </c>
      <c r="I56" s="85">
        <f t="shared" si="4"/>
        <v>1244.4</v>
      </c>
      <c r="J56" s="86">
        <v>1244.4</v>
      </c>
      <c r="K56" s="43" t="s">
        <v>51</v>
      </c>
      <c r="L56" s="87">
        <v>7</v>
      </c>
      <c r="M56" s="87">
        <v>8</v>
      </c>
      <c r="N56" s="87">
        <v>8</v>
      </c>
      <c r="O56" s="87">
        <v>9</v>
      </c>
      <c r="P56" s="87">
        <v>7</v>
      </c>
      <c r="Q56" s="88">
        <f t="shared" si="5"/>
        <v>39</v>
      </c>
      <c r="R56" s="89">
        <f t="shared" si="6"/>
        <v>7.8</v>
      </c>
      <c r="S56" s="88"/>
      <c r="T56" s="94">
        <f t="shared" si="7"/>
        <v>1000</v>
      </c>
    </row>
    <row r="57" spans="1:20" ht="56.25" customHeight="1">
      <c r="A57">
        <v>49</v>
      </c>
      <c r="C57" s="6">
        <v>60</v>
      </c>
      <c r="D57" s="52">
        <v>49</v>
      </c>
      <c r="E57" s="53">
        <v>2757</v>
      </c>
      <c r="F57" s="54" t="s">
        <v>162</v>
      </c>
      <c r="G57" s="54" t="s">
        <v>163</v>
      </c>
      <c r="H57" s="90">
        <v>1375.24</v>
      </c>
      <c r="I57" s="85">
        <f t="shared" si="4"/>
        <v>628.3</v>
      </c>
      <c r="J57" s="91">
        <v>628.3</v>
      </c>
      <c r="K57" s="43" t="s">
        <v>51</v>
      </c>
      <c r="L57" s="87">
        <v>7.5</v>
      </c>
      <c r="M57" s="87">
        <v>8.5</v>
      </c>
      <c r="N57" s="87">
        <v>8</v>
      </c>
      <c r="O57" s="87">
        <v>7</v>
      </c>
      <c r="P57" s="87">
        <v>7.5</v>
      </c>
      <c r="Q57" s="88">
        <f t="shared" si="5"/>
        <v>38.5</v>
      </c>
      <c r="R57" s="89">
        <f t="shared" si="6"/>
        <v>7.7</v>
      </c>
      <c r="S57" s="88"/>
      <c r="T57" s="94">
        <f t="shared" si="7"/>
        <v>628.3</v>
      </c>
    </row>
    <row r="58" spans="1:20" ht="69" customHeight="1">
      <c r="A58">
        <v>50</v>
      </c>
      <c r="C58" s="6">
        <v>76</v>
      </c>
      <c r="D58" s="6">
        <v>50</v>
      </c>
      <c r="E58" s="54">
        <v>2650</v>
      </c>
      <c r="F58" s="54" t="s">
        <v>164</v>
      </c>
      <c r="G58" s="54" t="s">
        <v>165</v>
      </c>
      <c r="H58" s="84">
        <v>1950</v>
      </c>
      <c r="I58" s="85">
        <f t="shared" si="4"/>
        <v>176</v>
      </c>
      <c r="J58" s="86">
        <v>176</v>
      </c>
      <c r="K58" s="43" t="s">
        <v>51</v>
      </c>
      <c r="L58" s="87">
        <v>7.5</v>
      </c>
      <c r="M58" s="87">
        <v>8</v>
      </c>
      <c r="N58" s="87">
        <v>7</v>
      </c>
      <c r="O58" s="87">
        <v>6.5</v>
      </c>
      <c r="P58" s="87">
        <v>9</v>
      </c>
      <c r="Q58" s="88">
        <f t="shared" si="5"/>
        <v>38</v>
      </c>
      <c r="R58" s="89">
        <f t="shared" si="6"/>
        <v>7.6</v>
      </c>
      <c r="S58" s="88"/>
      <c r="T58" s="94">
        <f t="shared" si="7"/>
        <v>176</v>
      </c>
    </row>
    <row r="59" spans="1:20" ht="61.5" customHeight="1">
      <c r="A59">
        <v>51</v>
      </c>
      <c r="C59" s="52">
        <v>50</v>
      </c>
      <c r="D59" s="52">
        <v>51</v>
      </c>
      <c r="E59" s="54">
        <v>2780</v>
      </c>
      <c r="F59" s="54" t="s">
        <v>166</v>
      </c>
      <c r="G59" s="54" t="s">
        <v>167</v>
      </c>
      <c r="H59" s="84">
        <v>4572</v>
      </c>
      <c r="I59" s="85">
        <f t="shared" si="4"/>
        <v>1055.2</v>
      </c>
      <c r="J59" s="86">
        <v>1055.2</v>
      </c>
      <c r="K59" s="43" t="s">
        <v>51</v>
      </c>
      <c r="L59" s="87">
        <v>7.5</v>
      </c>
      <c r="M59" s="87">
        <v>8</v>
      </c>
      <c r="N59" s="87">
        <v>7.5</v>
      </c>
      <c r="O59" s="87">
        <v>7.5</v>
      </c>
      <c r="P59" s="87">
        <v>7.5</v>
      </c>
      <c r="Q59" s="88">
        <f t="shared" si="5"/>
        <v>38</v>
      </c>
      <c r="R59" s="89">
        <f t="shared" si="6"/>
        <v>7.6</v>
      </c>
      <c r="S59" s="88"/>
      <c r="T59" s="94">
        <f t="shared" si="7"/>
        <v>1000</v>
      </c>
    </row>
    <row r="60" spans="1:20" ht="61.5" customHeight="1">
      <c r="A60">
        <v>53</v>
      </c>
      <c r="C60" s="6">
        <v>19</v>
      </c>
      <c r="D60" s="6">
        <v>52</v>
      </c>
      <c r="E60" s="54">
        <v>2772</v>
      </c>
      <c r="F60" s="54" t="s">
        <v>170</v>
      </c>
      <c r="G60" s="54" t="s">
        <v>171</v>
      </c>
      <c r="H60" s="84">
        <v>1660</v>
      </c>
      <c r="I60" s="85">
        <f>J60</f>
        <v>228.1</v>
      </c>
      <c r="J60" s="86">
        <v>228.1</v>
      </c>
      <c r="K60" s="43" t="s">
        <v>51</v>
      </c>
      <c r="L60" s="87">
        <v>8.5</v>
      </c>
      <c r="M60" s="87">
        <v>8.5</v>
      </c>
      <c r="N60" s="87">
        <v>7</v>
      </c>
      <c r="O60" s="87">
        <v>6.5</v>
      </c>
      <c r="P60" s="87">
        <v>7</v>
      </c>
      <c r="Q60" s="88">
        <f>SUM(L60:P60)</f>
        <v>37.5</v>
      </c>
      <c r="R60" s="89">
        <f>Q60/5</f>
        <v>7.5</v>
      </c>
      <c r="S60" s="88"/>
      <c r="T60" s="94">
        <f>IF(J60&gt;1000,1000,J60)</f>
        <v>228.1</v>
      </c>
    </row>
    <row r="61" spans="1:20" ht="57.75" customHeight="1">
      <c r="A61">
        <v>52</v>
      </c>
      <c r="C61" s="6">
        <v>72</v>
      </c>
      <c r="D61" s="52">
        <v>53</v>
      </c>
      <c r="E61" s="53">
        <v>2782</v>
      </c>
      <c r="F61" s="54" t="s">
        <v>168</v>
      </c>
      <c r="G61" s="54" t="s">
        <v>169</v>
      </c>
      <c r="H61" s="90">
        <v>1106</v>
      </c>
      <c r="I61" s="85">
        <f t="shared" si="4"/>
        <v>697.9</v>
      </c>
      <c r="J61" s="91">
        <v>697.9</v>
      </c>
      <c r="K61" s="43" t="s">
        <v>51</v>
      </c>
      <c r="L61" s="87">
        <v>7.5</v>
      </c>
      <c r="M61" s="87">
        <v>7.5</v>
      </c>
      <c r="N61" s="87">
        <v>7.5</v>
      </c>
      <c r="O61" s="87">
        <v>7.5</v>
      </c>
      <c r="P61" s="87">
        <v>7.5</v>
      </c>
      <c r="Q61" s="88">
        <f t="shared" si="5"/>
        <v>37.5</v>
      </c>
      <c r="R61" s="89">
        <f t="shared" si="6"/>
        <v>7.5</v>
      </c>
      <c r="S61" s="88"/>
      <c r="T61" s="94">
        <f t="shared" si="7"/>
        <v>697.9</v>
      </c>
    </row>
    <row r="62" spans="1:20" ht="62.25" customHeight="1">
      <c r="A62">
        <v>54</v>
      </c>
      <c r="C62" s="52">
        <v>54</v>
      </c>
      <c r="D62" s="6">
        <v>54</v>
      </c>
      <c r="E62" s="53">
        <v>2714</v>
      </c>
      <c r="F62" s="54" t="s">
        <v>172</v>
      </c>
      <c r="G62" s="54" t="s">
        <v>173</v>
      </c>
      <c r="H62" s="84">
        <v>2120</v>
      </c>
      <c r="I62" s="85">
        <f aca="true" t="shared" si="8" ref="I62:I90">J62</f>
        <v>925</v>
      </c>
      <c r="J62" s="85">
        <v>925</v>
      </c>
      <c r="K62" s="43" t="s">
        <v>51</v>
      </c>
      <c r="L62" s="87">
        <v>8</v>
      </c>
      <c r="M62" s="87">
        <v>7</v>
      </c>
      <c r="N62" s="87">
        <v>7</v>
      </c>
      <c r="O62" s="87">
        <v>8</v>
      </c>
      <c r="P62" s="87">
        <v>7</v>
      </c>
      <c r="Q62" s="88">
        <f aca="true" t="shared" si="9" ref="Q62:Q90">SUM(L62:P62)</f>
        <v>37</v>
      </c>
      <c r="R62" s="89">
        <f aca="true" t="shared" si="10" ref="R62:R90">Q62/5</f>
        <v>7.4</v>
      </c>
      <c r="S62" s="88"/>
      <c r="T62" s="94">
        <f aca="true" t="shared" si="11" ref="T62:T90">IF(J62&gt;1000,1000,J62)</f>
        <v>925</v>
      </c>
    </row>
    <row r="63" spans="1:20" ht="78" customHeight="1">
      <c r="A63">
        <v>55</v>
      </c>
      <c r="C63" s="6">
        <v>26</v>
      </c>
      <c r="D63" s="52">
        <v>55</v>
      </c>
      <c r="E63" s="53">
        <v>2802</v>
      </c>
      <c r="F63" s="54" t="s">
        <v>174</v>
      </c>
      <c r="G63" s="54" t="s">
        <v>175</v>
      </c>
      <c r="H63" s="90">
        <v>1153</v>
      </c>
      <c r="I63" s="85">
        <f t="shared" si="8"/>
        <v>322.5</v>
      </c>
      <c r="J63" s="85">
        <v>322.5</v>
      </c>
      <c r="K63" s="43" t="s">
        <v>51</v>
      </c>
      <c r="L63" s="87">
        <v>7</v>
      </c>
      <c r="M63" s="87">
        <v>8</v>
      </c>
      <c r="N63" s="87">
        <v>7</v>
      </c>
      <c r="O63" s="87">
        <v>7.5</v>
      </c>
      <c r="P63" s="87">
        <v>7.5</v>
      </c>
      <c r="Q63" s="88">
        <f t="shared" si="9"/>
        <v>37</v>
      </c>
      <c r="R63" s="89">
        <f t="shared" si="10"/>
        <v>7.4</v>
      </c>
      <c r="S63" s="88"/>
      <c r="T63" s="94">
        <f t="shared" si="11"/>
        <v>322.5</v>
      </c>
    </row>
    <row r="64" spans="1:20" ht="55.5" customHeight="1">
      <c r="A64">
        <v>56</v>
      </c>
      <c r="C64" s="6">
        <v>9</v>
      </c>
      <c r="D64" s="6">
        <v>56</v>
      </c>
      <c r="E64" s="53">
        <v>2726</v>
      </c>
      <c r="F64" s="54" t="s">
        <v>176</v>
      </c>
      <c r="G64" s="54" t="s">
        <v>177</v>
      </c>
      <c r="H64" s="84">
        <v>1556</v>
      </c>
      <c r="I64" s="85">
        <f t="shared" si="8"/>
        <v>171.2</v>
      </c>
      <c r="J64" s="85">
        <v>171.2</v>
      </c>
      <c r="K64" s="43" t="s">
        <v>51</v>
      </c>
      <c r="L64" s="87">
        <v>7</v>
      </c>
      <c r="M64" s="87">
        <v>7.5</v>
      </c>
      <c r="N64" s="87">
        <v>7.5</v>
      </c>
      <c r="O64" s="87">
        <v>7.5</v>
      </c>
      <c r="P64" s="87">
        <v>7</v>
      </c>
      <c r="Q64" s="88">
        <f t="shared" si="9"/>
        <v>36.5</v>
      </c>
      <c r="R64" s="89">
        <f t="shared" si="10"/>
        <v>7.3</v>
      </c>
      <c r="S64" s="88"/>
      <c r="T64" s="94">
        <f t="shared" si="11"/>
        <v>171.2</v>
      </c>
    </row>
    <row r="65" spans="1:20" ht="98.25" customHeight="1">
      <c r="A65">
        <v>57</v>
      </c>
      <c r="C65" s="6">
        <v>2</v>
      </c>
      <c r="D65" s="52">
        <v>57</v>
      </c>
      <c r="E65" s="53">
        <v>2677</v>
      </c>
      <c r="F65" s="54" t="s">
        <v>178</v>
      </c>
      <c r="G65" s="54" t="s">
        <v>244</v>
      </c>
      <c r="H65" s="84">
        <v>925</v>
      </c>
      <c r="I65" s="85">
        <f t="shared" si="8"/>
        <v>190.7</v>
      </c>
      <c r="J65" s="85">
        <v>190.7</v>
      </c>
      <c r="K65" s="43" t="s">
        <v>51</v>
      </c>
      <c r="L65" s="87">
        <v>7</v>
      </c>
      <c r="M65" s="87">
        <v>7</v>
      </c>
      <c r="N65" s="87">
        <v>7</v>
      </c>
      <c r="O65" s="87">
        <v>7.5</v>
      </c>
      <c r="P65" s="87">
        <v>8</v>
      </c>
      <c r="Q65" s="88">
        <f t="shared" si="9"/>
        <v>36.5</v>
      </c>
      <c r="R65" s="89">
        <f t="shared" si="10"/>
        <v>7.3</v>
      </c>
      <c r="S65" s="88"/>
      <c r="T65" s="94">
        <f t="shared" si="11"/>
        <v>190.7</v>
      </c>
    </row>
    <row r="66" spans="1:20" ht="51.75" customHeight="1">
      <c r="A66">
        <v>58</v>
      </c>
      <c r="C66" s="52">
        <v>32</v>
      </c>
      <c r="D66" s="6">
        <v>58</v>
      </c>
      <c r="E66" s="54">
        <v>2537</v>
      </c>
      <c r="F66" s="54" t="s">
        <v>179</v>
      </c>
      <c r="G66" s="54" t="s">
        <v>180</v>
      </c>
      <c r="H66" s="84">
        <v>1008.5</v>
      </c>
      <c r="I66" s="85">
        <f t="shared" si="8"/>
        <v>273.3</v>
      </c>
      <c r="J66" s="85">
        <v>273.3</v>
      </c>
      <c r="K66" s="43" t="s">
        <v>51</v>
      </c>
      <c r="L66" s="87">
        <v>7.5</v>
      </c>
      <c r="M66" s="87">
        <v>7</v>
      </c>
      <c r="N66" s="87">
        <v>7</v>
      </c>
      <c r="O66" s="87">
        <v>7</v>
      </c>
      <c r="P66" s="87">
        <v>7</v>
      </c>
      <c r="Q66" s="88">
        <f t="shared" si="9"/>
        <v>35.5</v>
      </c>
      <c r="R66" s="89">
        <f t="shared" si="10"/>
        <v>7.1</v>
      </c>
      <c r="S66" s="88"/>
      <c r="T66" s="94">
        <f t="shared" si="11"/>
        <v>273.3</v>
      </c>
    </row>
    <row r="67" spans="1:20" ht="33.75">
      <c r="A67">
        <v>60</v>
      </c>
      <c r="C67" s="6">
        <v>74</v>
      </c>
      <c r="D67" s="52">
        <v>59</v>
      </c>
      <c r="E67" s="53">
        <v>2742</v>
      </c>
      <c r="F67" s="54" t="s">
        <v>183</v>
      </c>
      <c r="G67" s="54" t="s">
        <v>184</v>
      </c>
      <c r="H67" s="90">
        <v>726.5</v>
      </c>
      <c r="I67" s="85">
        <f>J67</f>
        <v>398.6</v>
      </c>
      <c r="J67" s="85">
        <v>398.6</v>
      </c>
      <c r="K67" s="43" t="s">
        <v>51</v>
      </c>
      <c r="L67" s="87">
        <v>7.5</v>
      </c>
      <c r="M67" s="87">
        <v>7</v>
      </c>
      <c r="N67" s="87">
        <v>6.5</v>
      </c>
      <c r="O67" s="87">
        <v>7</v>
      </c>
      <c r="P67" s="87">
        <v>7</v>
      </c>
      <c r="Q67" s="88">
        <f>SUM(L67:P67)</f>
        <v>35</v>
      </c>
      <c r="R67" s="89">
        <f>Q67/5</f>
        <v>7</v>
      </c>
      <c r="S67" s="88"/>
      <c r="T67" s="94">
        <f>IF(J67&gt;1000,1000,J67)</f>
        <v>398.6</v>
      </c>
    </row>
    <row r="68" spans="1:20" ht="25.5">
      <c r="A68">
        <v>59</v>
      </c>
      <c r="C68" s="52">
        <v>31</v>
      </c>
      <c r="D68" s="6">
        <v>60</v>
      </c>
      <c r="E68" s="53">
        <v>2744</v>
      </c>
      <c r="F68" s="54" t="s">
        <v>181</v>
      </c>
      <c r="G68" s="54" t="s">
        <v>182</v>
      </c>
      <c r="H68" s="90">
        <v>3314</v>
      </c>
      <c r="I68" s="85">
        <f t="shared" si="8"/>
        <v>641.5</v>
      </c>
      <c r="J68" s="85">
        <v>641.5</v>
      </c>
      <c r="K68" s="43" t="s">
        <v>51</v>
      </c>
      <c r="L68" s="87">
        <v>7</v>
      </c>
      <c r="M68" s="87">
        <v>7</v>
      </c>
      <c r="N68" s="87">
        <v>7</v>
      </c>
      <c r="O68" s="87">
        <v>7</v>
      </c>
      <c r="P68" s="87">
        <v>7</v>
      </c>
      <c r="Q68" s="88">
        <f t="shared" si="9"/>
        <v>35</v>
      </c>
      <c r="R68" s="89">
        <f t="shared" si="10"/>
        <v>7</v>
      </c>
      <c r="S68" s="88"/>
      <c r="T68" s="94">
        <f t="shared" si="11"/>
        <v>641.5</v>
      </c>
    </row>
    <row r="69" spans="1:20" ht="25.5">
      <c r="A69">
        <v>61</v>
      </c>
      <c r="C69" s="6">
        <v>3</v>
      </c>
      <c r="D69" s="52">
        <v>61</v>
      </c>
      <c r="E69" s="53">
        <v>2642</v>
      </c>
      <c r="F69" s="54" t="s">
        <v>185</v>
      </c>
      <c r="G69" s="54" t="s">
        <v>186</v>
      </c>
      <c r="H69" s="84">
        <v>2240</v>
      </c>
      <c r="I69" s="85">
        <f t="shared" si="8"/>
        <v>323.1</v>
      </c>
      <c r="J69" s="85">
        <v>323.1</v>
      </c>
      <c r="K69" s="43" t="s">
        <v>51</v>
      </c>
      <c r="L69" s="87">
        <v>6.5</v>
      </c>
      <c r="M69" s="87">
        <v>7</v>
      </c>
      <c r="N69" s="87">
        <v>7.5</v>
      </c>
      <c r="O69" s="87">
        <v>5.5</v>
      </c>
      <c r="P69" s="87">
        <v>8</v>
      </c>
      <c r="Q69" s="88">
        <f t="shared" si="9"/>
        <v>34.5</v>
      </c>
      <c r="R69" s="89">
        <f t="shared" si="10"/>
        <v>6.9</v>
      </c>
      <c r="S69" s="88"/>
      <c r="T69" s="94">
        <f t="shared" si="11"/>
        <v>323.1</v>
      </c>
    </row>
    <row r="70" spans="1:20" ht="33.75">
      <c r="A70">
        <v>62</v>
      </c>
      <c r="C70" s="6">
        <v>28</v>
      </c>
      <c r="D70" s="6">
        <v>62</v>
      </c>
      <c r="E70" s="53">
        <v>2729</v>
      </c>
      <c r="F70" s="54" t="s">
        <v>187</v>
      </c>
      <c r="G70" s="54" t="s">
        <v>188</v>
      </c>
      <c r="H70" s="90">
        <v>1569.26</v>
      </c>
      <c r="I70" s="85">
        <f t="shared" si="8"/>
        <v>419</v>
      </c>
      <c r="J70" s="85">
        <v>419</v>
      </c>
      <c r="K70" s="43" t="s">
        <v>51</v>
      </c>
      <c r="L70" s="87">
        <v>6</v>
      </c>
      <c r="M70" s="87">
        <v>7</v>
      </c>
      <c r="N70" s="87">
        <v>7</v>
      </c>
      <c r="O70" s="87">
        <v>7</v>
      </c>
      <c r="P70" s="87">
        <v>7.5</v>
      </c>
      <c r="Q70" s="88">
        <f t="shared" si="9"/>
        <v>34.5</v>
      </c>
      <c r="R70" s="89">
        <f t="shared" si="10"/>
        <v>6.9</v>
      </c>
      <c r="S70" s="88"/>
      <c r="T70" s="94">
        <f t="shared" si="11"/>
        <v>419</v>
      </c>
    </row>
    <row r="71" spans="1:20" ht="33.75">
      <c r="A71">
        <v>63</v>
      </c>
      <c r="C71" s="6">
        <v>27</v>
      </c>
      <c r="D71" s="52">
        <v>63</v>
      </c>
      <c r="E71" s="53">
        <v>2728</v>
      </c>
      <c r="F71" s="54" t="s">
        <v>189</v>
      </c>
      <c r="G71" s="54" t="s">
        <v>190</v>
      </c>
      <c r="H71" s="84">
        <v>952.1</v>
      </c>
      <c r="I71" s="85">
        <f t="shared" si="8"/>
        <v>254</v>
      </c>
      <c r="J71" s="85">
        <v>254</v>
      </c>
      <c r="K71" s="43" t="s">
        <v>51</v>
      </c>
      <c r="L71" s="87">
        <v>6.5</v>
      </c>
      <c r="M71" s="87">
        <v>7.5</v>
      </c>
      <c r="N71" s="87">
        <v>6.5</v>
      </c>
      <c r="O71" s="87">
        <v>7</v>
      </c>
      <c r="P71" s="87">
        <v>5.5</v>
      </c>
      <c r="Q71" s="88">
        <f t="shared" si="9"/>
        <v>33</v>
      </c>
      <c r="R71" s="89">
        <f t="shared" si="10"/>
        <v>6.6</v>
      </c>
      <c r="S71" s="88"/>
      <c r="T71" s="94">
        <f t="shared" si="11"/>
        <v>254</v>
      </c>
    </row>
    <row r="72" spans="1:20" ht="135">
      <c r="A72">
        <v>64</v>
      </c>
      <c r="C72" s="6">
        <v>82</v>
      </c>
      <c r="D72" s="6">
        <v>64</v>
      </c>
      <c r="E72" s="54">
        <v>2807</v>
      </c>
      <c r="F72" s="54" t="s">
        <v>191</v>
      </c>
      <c r="G72" s="54" t="s">
        <v>245</v>
      </c>
      <c r="H72" s="84">
        <v>5139</v>
      </c>
      <c r="I72" s="85">
        <f t="shared" si="8"/>
        <v>691.3</v>
      </c>
      <c r="J72" s="95">
        <v>691.3</v>
      </c>
      <c r="K72" s="43" t="s">
        <v>51</v>
      </c>
      <c r="L72" s="87">
        <v>7.5</v>
      </c>
      <c r="M72" s="87">
        <v>7</v>
      </c>
      <c r="N72" s="87">
        <v>7</v>
      </c>
      <c r="O72" s="87">
        <v>6</v>
      </c>
      <c r="P72" s="87">
        <v>5.5</v>
      </c>
      <c r="Q72" s="88">
        <f t="shared" si="9"/>
        <v>33</v>
      </c>
      <c r="R72" s="89">
        <f t="shared" si="10"/>
        <v>6.6</v>
      </c>
      <c r="S72" s="88"/>
      <c r="T72" s="94">
        <f t="shared" si="11"/>
        <v>691.3</v>
      </c>
    </row>
    <row r="73" spans="1:20" ht="25.5">
      <c r="A73">
        <v>65</v>
      </c>
      <c r="C73" s="6">
        <v>61</v>
      </c>
      <c r="D73" s="52">
        <v>65</v>
      </c>
      <c r="E73" s="54">
        <v>2662</v>
      </c>
      <c r="F73" s="54" t="s">
        <v>192</v>
      </c>
      <c r="G73" s="54" t="s">
        <v>193</v>
      </c>
      <c r="H73" s="84">
        <v>4431</v>
      </c>
      <c r="I73" s="85">
        <f t="shared" si="8"/>
        <v>948.6</v>
      </c>
      <c r="J73" s="95">
        <v>948.6</v>
      </c>
      <c r="K73" s="43" t="s">
        <v>51</v>
      </c>
      <c r="L73" s="87">
        <v>7</v>
      </c>
      <c r="M73" s="87">
        <v>7.5</v>
      </c>
      <c r="N73" s="87">
        <v>6</v>
      </c>
      <c r="O73" s="87">
        <v>5.5</v>
      </c>
      <c r="P73" s="87">
        <v>6.5</v>
      </c>
      <c r="Q73" s="88">
        <f t="shared" si="9"/>
        <v>32.5</v>
      </c>
      <c r="R73" s="89">
        <f t="shared" si="10"/>
        <v>6.5</v>
      </c>
      <c r="S73" s="88"/>
      <c r="T73" s="94">
        <f t="shared" si="11"/>
        <v>948.6</v>
      </c>
    </row>
    <row r="74" spans="1:20" ht="25.5">
      <c r="A74">
        <v>66</v>
      </c>
      <c r="C74" s="6">
        <v>17</v>
      </c>
      <c r="D74" s="6">
        <v>66</v>
      </c>
      <c r="E74" s="53">
        <v>2704</v>
      </c>
      <c r="F74" s="54" t="s">
        <v>194</v>
      </c>
      <c r="G74" s="54" t="s">
        <v>195</v>
      </c>
      <c r="H74" s="84">
        <v>1900</v>
      </c>
      <c r="I74" s="85">
        <f t="shared" si="8"/>
        <v>270</v>
      </c>
      <c r="J74" s="85">
        <v>270</v>
      </c>
      <c r="K74" s="43" t="s">
        <v>51</v>
      </c>
      <c r="L74" s="87">
        <v>6</v>
      </c>
      <c r="M74" s="87">
        <v>7</v>
      </c>
      <c r="N74" s="87">
        <v>7</v>
      </c>
      <c r="O74" s="87">
        <v>6.5</v>
      </c>
      <c r="P74" s="87">
        <v>6</v>
      </c>
      <c r="Q74" s="88">
        <f t="shared" si="9"/>
        <v>32.5</v>
      </c>
      <c r="R74" s="89">
        <f t="shared" si="10"/>
        <v>6.5</v>
      </c>
      <c r="S74" s="88"/>
      <c r="T74" s="94">
        <f t="shared" si="11"/>
        <v>270</v>
      </c>
    </row>
    <row r="75" spans="1:20" ht="67.5">
      <c r="A75">
        <v>67</v>
      </c>
      <c r="C75" s="52">
        <v>35</v>
      </c>
      <c r="D75" s="52">
        <v>67</v>
      </c>
      <c r="E75" s="53">
        <v>2738</v>
      </c>
      <c r="F75" s="54" t="s">
        <v>196</v>
      </c>
      <c r="G75" s="54" t="s">
        <v>246</v>
      </c>
      <c r="H75" s="90">
        <v>3146</v>
      </c>
      <c r="I75" s="85">
        <f t="shared" si="8"/>
        <v>608.4</v>
      </c>
      <c r="J75" s="85">
        <v>608.4</v>
      </c>
      <c r="K75" s="43" t="s">
        <v>51</v>
      </c>
      <c r="L75" s="87">
        <v>6.5</v>
      </c>
      <c r="M75" s="87">
        <v>7.5</v>
      </c>
      <c r="N75" s="87">
        <v>7</v>
      </c>
      <c r="O75" s="87">
        <v>6</v>
      </c>
      <c r="P75" s="87">
        <v>5.5</v>
      </c>
      <c r="Q75" s="88">
        <f t="shared" si="9"/>
        <v>32.5</v>
      </c>
      <c r="R75" s="89">
        <f t="shared" si="10"/>
        <v>6.5</v>
      </c>
      <c r="S75" s="88"/>
      <c r="T75" s="94">
        <f t="shared" si="11"/>
        <v>608.4</v>
      </c>
    </row>
    <row r="76" spans="1:20" ht="25.5">
      <c r="A76">
        <v>68</v>
      </c>
      <c r="C76" s="52">
        <v>37</v>
      </c>
      <c r="D76" s="6">
        <v>68</v>
      </c>
      <c r="E76" s="53">
        <v>2750</v>
      </c>
      <c r="F76" s="54" t="s">
        <v>197</v>
      </c>
      <c r="G76" s="54" t="s">
        <v>247</v>
      </c>
      <c r="H76" s="90">
        <v>906</v>
      </c>
      <c r="I76" s="85">
        <f t="shared" si="8"/>
        <v>232.1</v>
      </c>
      <c r="J76" s="85">
        <v>232.1</v>
      </c>
      <c r="K76" s="43" t="s">
        <v>51</v>
      </c>
      <c r="L76" s="87">
        <v>6</v>
      </c>
      <c r="M76" s="87">
        <v>6</v>
      </c>
      <c r="N76" s="87">
        <v>6.5</v>
      </c>
      <c r="O76" s="87">
        <v>6.5</v>
      </c>
      <c r="P76" s="87">
        <v>6.5</v>
      </c>
      <c r="Q76" s="88">
        <f t="shared" si="9"/>
        <v>31.5</v>
      </c>
      <c r="R76" s="89">
        <f t="shared" si="10"/>
        <v>6.3</v>
      </c>
      <c r="S76" s="88"/>
      <c r="T76" s="94">
        <f t="shared" si="11"/>
        <v>232.1</v>
      </c>
    </row>
    <row r="77" spans="1:20" ht="45">
      <c r="A77">
        <v>69</v>
      </c>
      <c r="C77" s="6">
        <v>71</v>
      </c>
      <c r="D77" s="52">
        <v>69</v>
      </c>
      <c r="E77" s="54">
        <v>2766</v>
      </c>
      <c r="F77" s="54" t="s">
        <v>198</v>
      </c>
      <c r="G77" s="54" t="s">
        <v>199</v>
      </c>
      <c r="H77" s="84">
        <v>1943</v>
      </c>
      <c r="I77" s="85">
        <f t="shared" si="8"/>
        <v>350</v>
      </c>
      <c r="J77" s="95">
        <v>350</v>
      </c>
      <c r="K77" s="43" t="s">
        <v>51</v>
      </c>
      <c r="L77" s="87">
        <v>6</v>
      </c>
      <c r="M77" s="87">
        <v>6</v>
      </c>
      <c r="N77" s="87">
        <v>7</v>
      </c>
      <c r="O77" s="87">
        <v>6</v>
      </c>
      <c r="P77" s="87">
        <v>6</v>
      </c>
      <c r="Q77" s="88">
        <f t="shared" si="9"/>
        <v>31</v>
      </c>
      <c r="R77" s="89">
        <f t="shared" si="10"/>
        <v>6.2</v>
      </c>
      <c r="S77" s="88"/>
      <c r="T77" s="94">
        <f t="shared" si="11"/>
        <v>350</v>
      </c>
    </row>
    <row r="78" spans="1:20" ht="25.5">
      <c r="A78">
        <v>70</v>
      </c>
      <c r="C78" s="96">
        <v>59</v>
      </c>
      <c r="D78" s="6">
        <v>70</v>
      </c>
      <c r="E78" s="53">
        <v>2643</v>
      </c>
      <c r="F78" s="54" t="s">
        <v>200</v>
      </c>
      <c r="G78" s="54" t="s">
        <v>201</v>
      </c>
      <c r="H78" s="84">
        <v>4710</v>
      </c>
      <c r="I78" s="85">
        <f t="shared" si="8"/>
        <v>606</v>
      </c>
      <c r="J78" s="95">
        <v>606</v>
      </c>
      <c r="K78" s="43" t="s">
        <v>51</v>
      </c>
      <c r="L78" s="87">
        <v>6</v>
      </c>
      <c r="M78" s="87">
        <v>6</v>
      </c>
      <c r="N78" s="87">
        <v>6.5</v>
      </c>
      <c r="O78" s="87">
        <v>6</v>
      </c>
      <c r="P78" s="87">
        <v>6</v>
      </c>
      <c r="Q78" s="88">
        <f t="shared" si="9"/>
        <v>30.5</v>
      </c>
      <c r="R78" s="89">
        <f t="shared" si="10"/>
        <v>6.1</v>
      </c>
      <c r="S78" s="88"/>
      <c r="T78" s="94">
        <f t="shared" si="11"/>
        <v>606</v>
      </c>
    </row>
    <row r="79" spans="1:20" ht="25.5">
      <c r="A79">
        <v>71</v>
      </c>
      <c r="C79" s="6">
        <v>30</v>
      </c>
      <c r="D79" s="52">
        <v>71</v>
      </c>
      <c r="E79" s="53">
        <v>2741</v>
      </c>
      <c r="F79" s="54" t="s">
        <v>202</v>
      </c>
      <c r="G79" s="54" t="s">
        <v>203</v>
      </c>
      <c r="H79" s="90">
        <v>3701</v>
      </c>
      <c r="I79" s="85">
        <f t="shared" si="8"/>
        <v>616.7</v>
      </c>
      <c r="J79" s="85">
        <v>616.7</v>
      </c>
      <c r="K79" s="43" t="s">
        <v>51</v>
      </c>
      <c r="L79" s="87">
        <v>6</v>
      </c>
      <c r="M79" s="87">
        <v>6</v>
      </c>
      <c r="N79" s="87">
        <v>6</v>
      </c>
      <c r="O79" s="87">
        <v>7</v>
      </c>
      <c r="P79" s="87">
        <v>5</v>
      </c>
      <c r="Q79" s="88">
        <f t="shared" si="9"/>
        <v>30</v>
      </c>
      <c r="R79" s="89">
        <f t="shared" si="10"/>
        <v>6</v>
      </c>
      <c r="S79" s="88"/>
      <c r="T79" s="94">
        <f t="shared" si="11"/>
        <v>616.7</v>
      </c>
    </row>
    <row r="80" spans="1:20" ht="25.5">
      <c r="A80">
        <v>72</v>
      </c>
      <c r="C80" s="6">
        <v>67</v>
      </c>
      <c r="D80" s="6">
        <v>72</v>
      </c>
      <c r="E80" s="54">
        <v>2734</v>
      </c>
      <c r="F80" s="54" t="s">
        <v>204</v>
      </c>
      <c r="G80" s="54" t="s">
        <v>205</v>
      </c>
      <c r="H80" s="84">
        <v>618</v>
      </c>
      <c r="I80" s="85">
        <f t="shared" si="8"/>
        <v>190</v>
      </c>
      <c r="J80" s="95">
        <v>190</v>
      </c>
      <c r="K80" s="43" t="s">
        <v>51</v>
      </c>
      <c r="L80" s="87">
        <v>6</v>
      </c>
      <c r="M80" s="87">
        <v>7</v>
      </c>
      <c r="N80" s="87">
        <v>5.5</v>
      </c>
      <c r="O80" s="87">
        <v>6</v>
      </c>
      <c r="P80" s="87">
        <v>5</v>
      </c>
      <c r="Q80" s="88">
        <f t="shared" si="9"/>
        <v>29.5</v>
      </c>
      <c r="R80" s="89">
        <f t="shared" si="10"/>
        <v>5.9</v>
      </c>
      <c r="S80" s="88"/>
      <c r="T80" s="94">
        <f t="shared" si="11"/>
        <v>190</v>
      </c>
    </row>
    <row r="81" spans="1:20" ht="25.5">
      <c r="A81">
        <v>73</v>
      </c>
      <c r="C81" s="6">
        <v>63</v>
      </c>
      <c r="D81" s="52">
        <v>73</v>
      </c>
      <c r="E81" s="54">
        <v>2698</v>
      </c>
      <c r="F81" s="54" t="s">
        <v>206</v>
      </c>
      <c r="G81" s="54" t="s">
        <v>207</v>
      </c>
      <c r="H81" s="84">
        <v>1995</v>
      </c>
      <c r="I81" s="85">
        <f t="shared" si="8"/>
        <v>252</v>
      </c>
      <c r="J81" s="95">
        <v>252</v>
      </c>
      <c r="K81" s="43" t="s">
        <v>51</v>
      </c>
      <c r="L81" s="87">
        <v>5</v>
      </c>
      <c r="M81" s="87">
        <v>5</v>
      </c>
      <c r="N81" s="87">
        <v>6.5</v>
      </c>
      <c r="O81" s="87">
        <v>7</v>
      </c>
      <c r="P81" s="87">
        <v>5.5</v>
      </c>
      <c r="Q81" s="88">
        <f t="shared" si="9"/>
        <v>29</v>
      </c>
      <c r="R81" s="89">
        <f t="shared" si="10"/>
        <v>5.8</v>
      </c>
      <c r="S81" s="88"/>
      <c r="T81" s="94">
        <f t="shared" si="11"/>
        <v>252</v>
      </c>
    </row>
    <row r="82" spans="1:20" ht="25.5">
      <c r="A82">
        <v>74</v>
      </c>
      <c r="C82" s="52">
        <v>45</v>
      </c>
      <c r="D82" s="6">
        <v>74</v>
      </c>
      <c r="E82" s="53">
        <v>2761</v>
      </c>
      <c r="F82" s="54" t="s">
        <v>208</v>
      </c>
      <c r="G82" s="54" t="s">
        <v>209</v>
      </c>
      <c r="H82" s="90">
        <v>400</v>
      </c>
      <c r="I82" s="85">
        <f t="shared" si="8"/>
        <v>38.1</v>
      </c>
      <c r="J82" s="85">
        <v>38.1</v>
      </c>
      <c r="K82" s="43" t="s">
        <v>51</v>
      </c>
      <c r="L82" s="87">
        <v>5.5</v>
      </c>
      <c r="M82" s="87">
        <v>5.5</v>
      </c>
      <c r="N82" s="87">
        <v>5.5</v>
      </c>
      <c r="O82" s="87">
        <v>6</v>
      </c>
      <c r="P82" s="87">
        <v>5.5</v>
      </c>
      <c r="Q82" s="88">
        <f t="shared" si="9"/>
        <v>28</v>
      </c>
      <c r="R82" s="89">
        <f t="shared" si="10"/>
        <v>5.6</v>
      </c>
      <c r="S82" s="88"/>
      <c r="T82" s="94">
        <f t="shared" si="11"/>
        <v>38.1</v>
      </c>
    </row>
    <row r="83" spans="1:20" ht="45">
      <c r="A83">
        <v>75</v>
      </c>
      <c r="C83" s="52">
        <v>43</v>
      </c>
      <c r="D83" s="52">
        <v>75</v>
      </c>
      <c r="E83" s="53">
        <v>2769</v>
      </c>
      <c r="F83" s="54" t="s">
        <v>210</v>
      </c>
      <c r="G83" s="54" t="s">
        <v>211</v>
      </c>
      <c r="H83" s="90">
        <v>1649</v>
      </c>
      <c r="I83" s="85">
        <f t="shared" si="8"/>
        <v>292.8</v>
      </c>
      <c r="J83" s="85">
        <v>292.8</v>
      </c>
      <c r="K83" s="43" t="s">
        <v>51</v>
      </c>
      <c r="L83" s="87">
        <v>5.5</v>
      </c>
      <c r="M83" s="87">
        <v>5.5</v>
      </c>
      <c r="N83" s="87">
        <v>5.5</v>
      </c>
      <c r="O83" s="87">
        <v>5.5</v>
      </c>
      <c r="P83" s="87">
        <v>6</v>
      </c>
      <c r="Q83" s="88">
        <f t="shared" si="9"/>
        <v>28</v>
      </c>
      <c r="R83" s="89">
        <f t="shared" si="10"/>
        <v>5.6</v>
      </c>
      <c r="S83" s="88"/>
      <c r="T83" s="94">
        <f t="shared" si="11"/>
        <v>292.8</v>
      </c>
    </row>
    <row r="84" spans="1:20" ht="25.5">
      <c r="A84">
        <v>76</v>
      </c>
      <c r="C84" s="52">
        <v>55</v>
      </c>
      <c r="D84" s="6">
        <v>76</v>
      </c>
      <c r="E84" s="53">
        <v>2806</v>
      </c>
      <c r="F84" s="54" t="s">
        <v>212</v>
      </c>
      <c r="G84" s="54" t="s">
        <v>213</v>
      </c>
      <c r="H84" s="90">
        <v>1000</v>
      </c>
      <c r="I84" s="85">
        <f t="shared" si="8"/>
        <v>180.6</v>
      </c>
      <c r="J84" s="85">
        <v>180.6</v>
      </c>
      <c r="K84" s="43" t="s">
        <v>51</v>
      </c>
      <c r="L84" s="87">
        <v>5.5</v>
      </c>
      <c r="M84" s="87">
        <v>6.5</v>
      </c>
      <c r="N84" s="87">
        <v>6</v>
      </c>
      <c r="O84" s="87">
        <v>5</v>
      </c>
      <c r="P84" s="87">
        <v>5</v>
      </c>
      <c r="Q84" s="88">
        <f t="shared" si="9"/>
        <v>28</v>
      </c>
      <c r="R84" s="89">
        <f t="shared" si="10"/>
        <v>5.6</v>
      </c>
      <c r="S84" s="88"/>
      <c r="T84" s="94">
        <f t="shared" si="11"/>
        <v>180.6</v>
      </c>
    </row>
    <row r="85" spans="1:20" ht="25.5">
      <c r="A85">
        <v>77</v>
      </c>
      <c r="C85" s="6">
        <v>24</v>
      </c>
      <c r="D85" s="52">
        <v>77</v>
      </c>
      <c r="E85" s="53">
        <v>2723</v>
      </c>
      <c r="F85" s="54" t="s">
        <v>214</v>
      </c>
      <c r="G85" s="54" t="s">
        <v>215</v>
      </c>
      <c r="H85" s="84">
        <v>725</v>
      </c>
      <c r="I85" s="85">
        <f t="shared" si="8"/>
        <v>375.9</v>
      </c>
      <c r="J85" s="85">
        <v>375.9</v>
      </c>
      <c r="K85" s="43" t="s">
        <v>51</v>
      </c>
      <c r="L85" s="87">
        <v>6</v>
      </c>
      <c r="M85" s="87">
        <v>4.5</v>
      </c>
      <c r="N85" s="87">
        <v>6</v>
      </c>
      <c r="O85" s="87">
        <v>6</v>
      </c>
      <c r="P85" s="87">
        <v>4.5</v>
      </c>
      <c r="Q85" s="88">
        <f t="shared" si="9"/>
        <v>27</v>
      </c>
      <c r="R85" s="89">
        <f t="shared" si="10"/>
        <v>5.4</v>
      </c>
      <c r="S85" s="88"/>
      <c r="T85" s="94">
        <f t="shared" si="11"/>
        <v>375.9</v>
      </c>
    </row>
    <row r="86" spans="1:20" ht="33.75">
      <c r="A86">
        <v>79</v>
      </c>
      <c r="C86" s="6">
        <v>1</v>
      </c>
      <c r="D86" s="6">
        <v>78</v>
      </c>
      <c r="E86" s="54">
        <v>2531</v>
      </c>
      <c r="F86" s="54" t="s">
        <v>218</v>
      </c>
      <c r="G86" s="54" t="s">
        <v>219</v>
      </c>
      <c r="H86" s="84">
        <v>2495</v>
      </c>
      <c r="I86" s="85">
        <f>J86</f>
        <v>400</v>
      </c>
      <c r="J86" s="85">
        <v>400</v>
      </c>
      <c r="K86" s="43" t="s">
        <v>51</v>
      </c>
      <c r="L86" s="87">
        <v>5</v>
      </c>
      <c r="M86" s="87">
        <v>5</v>
      </c>
      <c r="N86" s="87">
        <v>5.5</v>
      </c>
      <c r="O86" s="87">
        <v>5.5</v>
      </c>
      <c r="P86" s="87">
        <v>5.5</v>
      </c>
      <c r="Q86" s="88">
        <f>SUM(L86:P86)</f>
        <v>26.5</v>
      </c>
      <c r="R86" s="89">
        <f>Q86/5</f>
        <v>5.3</v>
      </c>
      <c r="S86" s="88"/>
      <c r="T86" s="94">
        <f>IF(J86&gt;1000,1000,J86)</f>
        <v>400</v>
      </c>
    </row>
    <row r="87" spans="1:20" ht="25.5">
      <c r="A87">
        <v>78</v>
      </c>
      <c r="C87" s="6">
        <v>66</v>
      </c>
      <c r="D87" s="52">
        <v>79</v>
      </c>
      <c r="E87" s="54">
        <v>2725</v>
      </c>
      <c r="F87" s="54" t="s">
        <v>216</v>
      </c>
      <c r="G87" s="54" t="s">
        <v>217</v>
      </c>
      <c r="H87" s="84">
        <v>1836</v>
      </c>
      <c r="I87" s="85">
        <f t="shared" si="8"/>
        <v>398.9</v>
      </c>
      <c r="J87" s="95">
        <v>398.9</v>
      </c>
      <c r="K87" s="43" t="s">
        <v>51</v>
      </c>
      <c r="L87" s="87">
        <v>5</v>
      </c>
      <c r="M87" s="87">
        <v>5.5</v>
      </c>
      <c r="N87" s="87">
        <v>6</v>
      </c>
      <c r="O87" s="87">
        <v>5</v>
      </c>
      <c r="P87" s="87">
        <v>5</v>
      </c>
      <c r="Q87" s="88">
        <f t="shared" si="9"/>
        <v>26.5</v>
      </c>
      <c r="R87" s="89">
        <f t="shared" si="10"/>
        <v>5.3</v>
      </c>
      <c r="S87" s="88"/>
      <c r="T87" s="94">
        <f t="shared" si="11"/>
        <v>398.9</v>
      </c>
    </row>
    <row r="88" spans="1:20" ht="25.5">
      <c r="A88">
        <v>80</v>
      </c>
      <c r="C88" s="6">
        <v>80</v>
      </c>
      <c r="D88" s="6">
        <v>80</v>
      </c>
      <c r="E88" s="54">
        <v>2785</v>
      </c>
      <c r="F88" s="54" t="s">
        <v>220</v>
      </c>
      <c r="G88" s="54" t="s">
        <v>221</v>
      </c>
      <c r="H88" s="84">
        <v>600</v>
      </c>
      <c r="I88" s="85">
        <f t="shared" si="8"/>
        <v>141.2</v>
      </c>
      <c r="J88" s="95">
        <v>141.2</v>
      </c>
      <c r="K88" s="43" t="s">
        <v>51</v>
      </c>
      <c r="L88" s="87">
        <v>5.5</v>
      </c>
      <c r="M88" s="87">
        <v>4.5</v>
      </c>
      <c r="N88" s="87">
        <v>5</v>
      </c>
      <c r="O88" s="87">
        <v>5.5</v>
      </c>
      <c r="P88" s="87">
        <v>5.5</v>
      </c>
      <c r="Q88" s="88">
        <f t="shared" si="9"/>
        <v>26</v>
      </c>
      <c r="R88" s="89">
        <f t="shared" si="10"/>
        <v>5.2</v>
      </c>
      <c r="S88" s="88"/>
      <c r="T88" s="94">
        <f t="shared" si="11"/>
        <v>141.2</v>
      </c>
    </row>
    <row r="89" spans="1:20" ht="33.75">
      <c r="A89">
        <v>81</v>
      </c>
      <c r="C89" s="6">
        <v>68</v>
      </c>
      <c r="D89" s="52">
        <v>81</v>
      </c>
      <c r="E89" s="54">
        <v>2739</v>
      </c>
      <c r="F89" s="54" t="s">
        <v>222</v>
      </c>
      <c r="G89" s="54" t="s">
        <v>223</v>
      </c>
      <c r="H89" s="84">
        <v>3244</v>
      </c>
      <c r="I89" s="85">
        <f t="shared" si="8"/>
        <v>594</v>
      </c>
      <c r="J89" s="95">
        <v>594</v>
      </c>
      <c r="K89" s="43" t="s">
        <v>51</v>
      </c>
      <c r="L89" s="87">
        <v>5</v>
      </c>
      <c r="M89" s="87">
        <v>5</v>
      </c>
      <c r="N89" s="87">
        <v>5.5</v>
      </c>
      <c r="O89" s="87">
        <v>5</v>
      </c>
      <c r="P89" s="87">
        <v>5</v>
      </c>
      <c r="Q89" s="88">
        <f t="shared" si="9"/>
        <v>25.5</v>
      </c>
      <c r="R89" s="89">
        <f t="shared" si="10"/>
        <v>5.1</v>
      </c>
      <c r="S89" s="88"/>
      <c r="T89" s="94">
        <f t="shared" si="11"/>
        <v>594</v>
      </c>
    </row>
    <row r="90" spans="1:20" ht="33.75">
      <c r="A90">
        <v>82</v>
      </c>
      <c r="C90" s="52">
        <v>48</v>
      </c>
      <c r="D90" s="6">
        <v>82</v>
      </c>
      <c r="E90" s="53">
        <v>2778</v>
      </c>
      <c r="F90" s="54" t="s">
        <v>224</v>
      </c>
      <c r="G90" s="54" t="s">
        <v>225</v>
      </c>
      <c r="H90" s="90">
        <v>1900</v>
      </c>
      <c r="I90" s="85">
        <f t="shared" si="8"/>
        <v>200.5</v>
      </c>
      <c r="J90" s="85">
        <v>200.5</v>
      </c>
      <c r="K90" s="43" t="s">
        <v>51</v>
      </c>
      <c r="L90" s="87">
        <v>4.5</v>
      </c>
      <c r="M90" s="87">
        <v>4.5</v>
      </c>
      <c r="N90" s="87">
        <v>4</v>
      </c>
      <c r="O90" s="87">
        <v>4.5</v>
      </c>
      <c r="P90" s="87">
        <v>4.5</v>
      </c>
      <c r="Q90" s="88">
        <f t="shared" si="9"/>
        <v>22</v>
      </c>
      <c r="R90" s="89">
        <f t="shared" si="10"/>
        <v>4.4</v>
      </c>
      <c r="S90" s="88"/>
      <c r="T90" s="94">
        <f t="shared" si="11"/>
        <v>200.5</v>
      </c>
    </row>
    <row r="91" spans="3:22" ht="23.25" customHeight="1">
      <c r="C91" s="23"/>
      <c r="D91" s="23"/>
      <c r="G91" s="97" t="s">
        <v>226</v>
      </c>
      <c r="H91" s="98">
        <f>SUM(H29:H90)</f>
        <v>151644.41</v>
      </c>
      <c r="I91" s="99">
        <f>SUM(I29:I90)</f>
        <v>34808.39999999999</v>
      </c>
      <c r="J91" s="99">
        <f>SUM(J29:J90)</f>
        <v>34808.39999999999</v>
      </c>
      <c r="K91" s="100"/>
      <c r="T91" s="38">
        <f>SUM(T6:T90)</f>
        <v>48957.99999999999</v>
      </c>
      <c r="U91" s="38"/>
      <c r="V91" s="38"/>
    </row>
    <row r="92" spans="3:11" ht="21.75" customHeight="1">
      <c r="C92" s="23"/>
      <c r="D92" s="23"/>
      <c r="G92" s="97" t="s">
        <v>227</v>
      </c>
      <c r="H92" s="98">
        <f>H91+H26</f>
        <v>196094.96000000002</v>
      </c>
      <c r="I92" s="99">
        <f>I91+I26</f>
        <v>64495.99999999999</v>
      </c>
      <c r="J92" s="99">
        <f>J91+J26</f>
        <v>62492.29999999999</v>
      </c>
      <c r="K92" s="50"/>
    </row>
    <row r="93" spans="3:11" ht="15">
      <c r="C93" s="23"/>
      <c r="D93" s="23"/>
      <c r="G93" s="101"/>
      <c r="H93" s="102"/>
      <c r="I93" s="103"/>
      <c r="J93" s="103"/>
      <c r="K93" s="50"/>
    </row>
    <row r="94" spans="5:11" ht="15">
      <c r="E94" s="1" t="s">
        <v>228</v>
      </c>
      <c r="G94" s="104"/>
      <c r="H94" s="50"/>
      <c r="I94" s="50"/>
      <c r="J94" s="50"/>
      <c r="K94" s="50"/>
    </row>
    <row r="95" spans="7:11" ht="15">
      <c r="G95" s="104"/>
      <c r="H95" s="50"/>
      <c r="I95" s="50"/>
      <c r="J95" s="50"/>
      <c r="K95" s="50"/>
    </row>
    <row r="96" spans="7:11" ht="15">
      <c r="G96" s="104"/>
      <c r="H96" s="50"/>
      <c r="I96" s="50"/>
      <c r="J96" s="50"/>
      <c r="K96" s="50"/>
    </row>
    <row r="97" spans="7:11" ht="15">
      <c r="G97" s="104"/>
      <c r="H97" s="50"/>
      <c r="I97" s="50"/>
      <c r="J97" s="50"/>
      <c r="K97" s="50"/>
    </row>
    <row r="98" spans="7:11" ht="15">
      <c r="G98" s="104"/>
      <c r="H98" s="50"/>
      <c r="I98" s="50"/>
      <c r="J98" s="50"/>
      <c r="K98" s="50"/>
    </row>
    <row r="99" spans="7:11" ht="15">
      <c r="G99" s="104"/>
      <c r="H99" s="50"/>
      <c r="I99" s="50"/>
      <c r="J99" s="50"/>
      <c r="K99" s="50"/>
    </row>
    <row r="100" spans="7:11" ht="15">
      <c r="G100" s="104"/>
      <c r="H100" s="50"/>
      <c r="I100" s="50"/>
      <c r="J100" s="50"/>
      <c r="K100" s="50"/>
    </row>
    <row r="101" spans="7:11" ht="15">
      <c r="G101" s="104"/>
      <c r="H101" s="50"/>
      <c r="I101" s="50"/>
      <c r="J101" s="50"/>
      <c r="K101" s="50"/>
    </row>
    <row r="102" spans="7:11" ht="15">
      <c r="G102" s="104"/>
      <c r="H102" s="50"/>
      <c r="I102" s="50"/>
      <c r="J102" s="50"/>
      <c r="K102" s="50"/>
    </row>
    <row r="103" spans="7:11" ht="15">
      <c r="G103" s="104"/>
      <c r="H103" s="50"/>
      <c r="I103" s="50"/>
      <c r="J103" s="50"/>
      <c r="K103" s="50"/>
    </row>
    <row r="104" spans="7:11" ht="15">
      <c r="G104" s="104"/>
      <c r="H104" s="50"/>
      <c r="I104" s="50"/>
      <c r="J104" s="50"/>
      <c r="K104" s="50"/>
    </row>
    <row r="105" spans="7:11" ht="15">
      <c r="G105" s="104"/>
      <c r="H105" s="50"/>
      <c r="I105" s="50"/>
      <c r="J105" s="50"/>
      <c r="K105" s="50"/>
    </row>
    <row r="106" spans="7:11" ht="15">
      <c r="G106" s="104"/>
      <c r="H106" s="50"/>
      <c r="I106" s="50"/>
      <c r="J106" s="50"/>
      <c r="K106" s="50"/>
    </row>
    <row r="107" spans="7:11" ht="15">
      <c r="G107" s="104"/>
      <c r="H107" s="50"/>
      <c r="I107" s="50"/>
      <c r="J107" s="50"/>
      <c r="K107" s="50"/>
    </row>
    <row r="108" spans="7:11" ht="15">
      <c r="G108" s="104"/>
      <c r="H108" s="50"/>
      <c r="I108" s="50"/>
      <c r="J108" s="50"/>
      <c r="K108" s="50"/>
    </row>
    <row r="109" spans="7:11" ht="15">
      <c r="G109" s="104"/>
      <c r="H109" s="50"/>
      <c r="I109" s="50"/>
      <c r="J109" s="50"/>
      <c r="K109" s="50"/>
    </row>
    <row r="110" spans="7:11" ht="15">
      <c r="G110" s="104"/>
      <c r="H110" s="50"/>
      <c r="I110" s="50"/>
      <c r="J110" s="50"/>
      <c r="K110" s="50"/>
    </row>
    <row r="111" spans="7:11" ht="15">
      <c r="G111" s="104"/>
      <c r="H111" s="50"/>
      <c r="I111" s="50"/>
      <c r="J111" s="50"/>
      <c r="K111" s="50"/>
    </row>
    <row r="112" spans="7:11" ht="15">
      <c r="G112" s="104"/>
      <c r="H112" s="50"/>
      <c r="I112" s="50"/>
      <c r="J112" s="50"/>
      <c r="K112" s="50"/>
    </row>
    <row r="113" spans="7:11" ht="15">
      <c r="G113" s="104"/>
      <c r="H113" s="50"/>
      <c r="I113" s="50"/>
      <c r="J113" s="50"/>
      <c r="K113" s="50"/>
    </row>
    <row r="114" spans="7:11" ht="15">
      <c r="G114" s="104"/>
      <c r="H114" s="50"/>
      <c r="I114" s="50"/>
      <c r="J114" s="50"/>
      <c r="K114" s="50"/>
    </row>
    <row r="115" spans="7:11" ht="15">
      <c r="G115" s="104"/>
      <c r="H115" s="50"/>
      <c r="I115" s="50"/>
      <c r="J115" s="50"/>
      <c r="K115" s="50"/>
    </row>
  </sheetData>
  <sheetProtection/>
  <autoFilter ref="C5:Q92"/>
  <mergeCells count="1">
    <mergeCell ref="D1:G1"/>
  </mergeCells>
  <printOptions/>
  <pageMargins left="0.15748031496062992" right="0.15748031496062992" top="0.59" bottom="0.33" header="0.1968503937007874" footer="0.15748031496062992"/>
  <pageSetup horizontalDpi="600" verticalDpi="600" orientation="landscape" paperSize="9" scale="71" r:id="rId1"/>
  <headerFooter alignWithMargins="0">
    <oddFooter>&amp;R&amp;P</oddFooter>
  </headerFooter>
  <rowBreaks count="2" manualBreakCount="2">
    <brk id="12" max="21" man="1"/>
    <brk id="2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fn01</dc:creator>
  <cp:keywords/>
  <dc:description/>
  <cp:lastModifiedBy>OPTIMUS_OEM</cp:lastModifiedBy>
  <cp:lastPrinted>2009-10-29T06:47:26Z</cp:lastPrinted>
  <dcterms:created xsi:type="dcterms:W3CDTF">2009-10-28T12:35:29Z</dcterms:created>
  <dcterms:modified xsi:type="dcterms:W3CDTF">2009-10-29T09:38:55Z</dcterms:modified>
  <cp:category/>
  <cp:version/>
  <cp:contentType/>
  <cp:contentStatus/>
</cp:coreProperties>
</file>